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I\Part II\"/>
    </mc:Choice>
  </mc:AlternateContent>
  <bookViews>
    <workbookView xWindow="-105" yWindow="-105" windowWidth="19425" windowHeight="10305"/>
  </bookViews>
  <sheets>
    <sheet name="Sheet1" sheetId="1" r:id="rId1"/>
    <sheet name="Sheet2" sheetId="2" r:id="rId2"/>
  </sheets>
  <definedNames>
    <definedName name="_xlnm._FilterDatabase" localSheetId="0" hidden="1">Sheet1!$A$1:$J$13</definedName>
  </definedNames>
  <calcPr calcId="152511"/>
</workbook>
</file>

<file path=xl/calcChain.xml><?xml version="1.0" encoding="utf-8"?>
<calcChain xmlns="http://schemas.openxmlformats.org/spreadsheetml/2006/main">
  <c r="C469" i="1" l="1"/>
  <c r="J455" i="1"/>
  <c r="H455" i="1"/>
  <c r="I455" i="1"/>
  <c r="I449" i="1"/>
  <c r="I452" i="1"/>
  <c r="I453" i="1"/>
  <c r="I454" i="1"/>
  <c r="I451" i="1"/>
  <c r="F452" i="1"/>
  <c r="F453" i="1"/>
  <c r="F454" i="1"/>
  <c r="F451" i="1"/>
  <c r="G449" i="1"/>
  <c r="H449" i="1"/>
  <c r="J449" i="1"/>
  <c r="C449" i="1"/>
  <c r="F448" i="1"/>
  <c r="I448" i="1"/>
  <c r="I447" i="1"/>
  <c r="F447" i="1"/>
  <c r="I432" i="1"/>
  <c r="I433" i="1"/>
  <c r="I434" i="1"/>
  <c r="I435" i="1"/>
  <c r="I436" i="1"/>
  <c r="I437" i="1"/>
  <c r="I438" i="1"/>
  <c r="I439" i="1"/>
  <c r="I440" i="1"/>
  <c r="I431" i="1"/>
  <c r="F432" i="1"/>
  <c r="F433" i="1"/>
  <c r="F434" i="1"/>
  <c r="F435" i="1"/>
  <c r="F436" i="1"/>
  <c r="F437" i="1"/>
  <c r="F438" i="1"/>
  <c r="F439" i="1"/>
  <c r="F440" i="1"/>
  <c r="F431" i="1"/>
  <c r="I421" i="1"/>
  <c r="I422" i="1"/>
  <c r="I423" i="1"/>
  <c r="I424" i="1"/>
  <c r="I425" i="1"/>
  <c r="I420" i="1"/>
  <c r="F421" i="1"/>
  <c r="F422" i="1"/>
  <c r="F423" i="1"/>
  <c r="F424" i="1"/>
  <c r="F425" i="1"/>
  <c r="F420" i="1"/>
  <c r="I414" i="1"/>
  <c r="I415" i="1"/>
  <c r="I416" i="1"/>
  <c r="I417" i="1"/>
  <c r="I413" i="1"/>
  <c r="F414" i="1"/>
  <c r="F415" i="1"/>
  <c r="F416" i="1"/>
  <c r="F417" i="1"/>
  <c r="F413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I396" i="1"/>
  <c r="F396" i="1"/>
  <c r="I384" i="1"/>
  <c r="I385" i="1"/>
  <c r="I386" i="1"/>
  <c r="I387" i="1"/>
  <c r="I388" i="1"/>
  <c r="I389" i="1"/>
  <c r="I390" i="1"/>
  <c r="I383" i="1"/>
  <c r="F384" i="1"/>
  <c r="F385" i="1"/>
  <c r="F386" i="1"/>
  <c r="F387" i="1"/>
  <c r="F388" i="1"/>
  <c r="F389" i="1"/>
  <c r="F390" i="1"/>
  <c r="F383" i="1"/>
  <c r="H381" i="1"/>
  <c r="J381" i="1"/>
  <c r="G381" i="1"/>
  <c r="C381" i="1"/>
  <c r="I379" i="1"/>
  <c r="I380" i="1"/>
  <c r="I378" i="1"/>
  <c r="I381" i="1" s="1"/>
  <c r="F379" i="1"/>
  <c r="F380" i="1"/>
  <c r="F378" i="1"/>
  <c r="I369" i="1"/>
  <c r="I370" i="1" s="1"/>
  <c r="F369" i="1"/>
  <c r="I364" i="1"/>
  <c r="I365" i="1"/>
  <c r="I366" i="1"/>
  <c r="I363" i="1"/>
  <c r="F364" i="1"/>
  <c r="F365" i="1"/>
  <c r="F366" i="1"/>
  <c r="F363" i="1"/>
  <c r="I360" i="1"/>
  <c r="F360" i="1"/>
  <c r="I357" i="1"/>
  <c r="F357" i="1"/>
  <c r="I354" i="1"/>
  <c r="F354" i="1"/>
  <c r="J367" i="1"/>
  <c r="H367" i="1"/>
  <c r="G367" i="1"/>
  <c r="C367" i="1"/>
  <c r="G348" i="1"/>
  <c r="H348" i="1"/>
  <c r="J348" i="1"/>
  <c r="I347" i="1"/>
  <c r="I346" i="1"/>
  <c r="F347" i="1"/>
  <c r="F346" i="1"/>
  <c r="I342" i="1"/>
  <c r="I343" i="1"/>
  <c r="I341" i="1"/>
  <c r="F342" i="1"/>
  <c r="F343" i="1"/>
  <c r="F341" i="1"/>
  <c r="I338" i="1"/>
  <c r="F338" i="1"/>
  <c r="I335" i="1"/>
  <c r="I334" i="1"/>
  <c r="F335" i="1"/>
  <c r="F334" i="1"/>
  <c r="I327" i="1"/>
  <c r="F327" i="1"/>
  <c r="I324" i="1"/>
  <c r="F324" i="1"/>
  <c r="I321" i="1"/>
  <c r="F321" i="1"/>
  <c r="J322" i="1"/>
  <c r="H322" i="1"/>
  <c r="I319" i="1"/>
  <c r="I318" i="1"/>
  <c r="F318" i="1"/>
  <c r="I320" i="1"/>
  <c r="F319" i="1"/>
  <c r="F320" i="1"/>
  <c r="F315" i="1"/>
  <c r="I298" i="1"/>
  <c r="I299" i="1"/>
  <c r="I300" i="1"/>
  <c r="I301" i="1"/>
  <c r="I302" i="1"/>
  <c r="I303" i="1"/>
  <c r="I304" i="1"/>
  <c r="I305" i="1"/>
  <c r="I306" i="1"/>
  <c r="I307" i="1"/>
  <c r="I297" i="1"/>
  <c r="F298" i="1"/>
  <c r="F299" i="1"/>
  <c r="F300" i="1"/>
  <c r="F301" i="1"/>
  <c r="F302" i="1"/>
  <c r="F303" i="1"/>
  <c r="F304" i="1"/>
  <c r="F305" i="1"/>
  <c r="F306" i="1"/>
  <c r="F307" i="1"/>
  <c r="F297" i="1"/>
  <c r="I287" i="1"/>
  <c r="I288" i="1"/>
  <c r="I289" i="1"/>
  <c r="I290" i="1"/>
  <c r="I291" i="1"/>
  <c r="I292" i="1"/>
  <c r="I286" i="1"/>
  <c r="F287" i="1"/>
  <c r="F288" i="1"/>
  <c r="F289" i="1"/>
  <c r="F290" i="1"/>
  <c r="F291" i="1"/>
  <c r="F292" i="1"/>
  <c r="F286" i="1"/>
  <c r="I279" i="1"/>
  <c r="I278" i="1"/>
  <c r="F279" i="1"/>
  <c r="F278" i="1"/>
  <c r="I268" i="1"/>
  <c r="I269" i="1"/>
  <c r="I270" i="1"/>
  <c r="I271" i="1"/>
  <c r="I272" i="1"/>
  <c r="I273" i="1"/>
  <c r="I274" i="1"/>
  <c r="I275" i="1"/>
  <c r="I267" i="1"/>
  <c r="F268" i="1"/>
  <c r="F269" i="1"/>
  <c r="F270" i="1"/>
  <c r="F271" i="1"/>
  <c r="F272" i="1"/>
  <c r="F273" i="1"/>
  <c r="F274" i="1"/>
  <c r="F275" i="1"/>
  <c r="F26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48" i="1"/>
  <c r="I235" i="1"/>
  <c r="I236" i="1"/>
  <c r="I237" i="1"/>
  <c r="I238" i="1"/>
  <c r="I239" i="1"/>
  <c r="I234" i="1"/>
  <c r="F235" i="1"/>
  <c r="F236" i="1"/>
  <c r="F237" i="1"/>
  <c r="F238" i="1"/>
  <c r="F239" i="1"/>
  <c r="F234" i="1"/>
  <c r="G232" i="1"/>
  <c r="H232" i="1"/>
  <c r="J232" i="1"/>
  <c r="C232" i="1"/>
  <c r="I229" i="1"/>
  <c r="I230" i="1"/>
  <c r="I231" i="1"/>
  <c r="I228" i="1"/>
  <c r="F229" i="1"/>
  <c r="F230" i="1"/>
  <c r="F231" i="1"/>
  <c r="F228" i="1"/>
  <c r="I222" i="1"/>
  <c r="F222" i="1"/>
  <c r="F220" i="1"/>
  <c r="F221" i="1"/>
  <c r="I220" i="1"/>
  <c r="I221" i="1"/>
  <c r="I219" i="1"/>
  <c r="F219" i="1"/>
  <c r="H217" i="1"/>
  <c r="H470" i="1" s="1"/>
  <c r="I212" i="1"/>
  <c r="I213" i="1"/>
  <c r="I214" i="1"/>
  <c r="I215" i="1"/>
  <c r="I216" i="1"/>
  <c r="I211" i="1"/>
  <c r="F212" i="1"/>
  <c r="F213" i="1"/>
  <c r="F214" i="1"/>
  <c r="F215" i="1"/>
  <c r="F216" i="1"/>
  <c r="F211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194" i="1"/>
  <c r="I181" i="1"/>
  <c r="I182" i="1"/>
  <c r="I183" i="1"/>
  <c r="I184" i="1"/>
  <c r="I185" i="1"/>
  <c r="I186" i="1"/>
  <c r="I187" i="1"/>
  <c r="I188" i="1"/>
  <c r="I189" i="1"/>
  <c r="I180" i="1"/>
  <c r="F189" i="1"/>
  <c r="F181" i="1"/>
  <c r="F182" i="1"/>
  <c r="F183" i="1"/>
  <c r="F184" i="1"/>
  <c r="F185" i="1"/>
  <c r="F186" i="1"/>
  <c r="F187" i="1"/>
  <c r="F188" i="1"/>
  <c r="F180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62" i="1"/>
  <c r="I149" i="1"/>
  <c r="I150" i="1"/>
  <c r="I151" i="1"/>
  <c r="I152" i="1"/>
  <c r="I153" i="1"/>
  <c r="I154" i="1"/>
  <c r="I155" i="1"/>
  <c r="I156" i="1"/>
  <c r="I157" i="1"/>
  <c r="I148" i="1"/>
  <c r="F149" i="1"/>
  <c r="F150" i="1"/>
  <c r="F151" i="1"/>
  <c r="F152" i="1"/>
  <c r="F153" i="1"/>
  <c r="F154" i="1"/>
  <c r="F155" i="1"/>
  <c r="F156" i="1"/>
  <c r="F157" i="1"/>
  <c r="F148" i="1"/>
  <c r="I141" i="1"/>
  <c r="I140" i="1"/>
  <c r="F141" i="1"/>
  <c r="F140" i="1"/>
  <c r="I132" i="1"/>
  <c r="I133" i="1"/>
  <c r="I134" i="1"/>
  <c r="I135" i="1"/>
  <c r="I136" i="1"/>
  <c r="I131" i="1"/>
  <c r="F132" i="1"/>
  <c r="F133" i="1"/>
  <c r="F134" i="1"/>
  <c r="F135" i="1"/>
  <c r="F136" i="1"/>
  <c r="F131" i="1"/>
  <c r="I119" i="1"/>
  <c r="I120" i="1"/>
  <c r="I121" i="1"/>
  <c r="I122" i="1"/>
  <c r="I123" i="1"/>
  <c r="I124" i="1"/>
  <c r="I125" i="1"/>
  <c r="I126" i="1"/>
  <c r="I118" i="1"/>
  <c r="I117" i="1"/>
  <c r="F118" i="1"/>
  <c r="F117" i="1"/>
  <c r="F119" i="1"/>
  <c r="F120" i="1"/>
  <c r="F121" i="1"/>
  <c r="F122" i="1"/>
  <c r="F123" i="1"/>
  <c r="F124" i="1"/>
  <c r="F125" i="1"/>
  <c r="F126" i="1"/>
  <c r="I110" i="1"/>
  <c r="I111" i="1"/>
  <c r="I112" i="1"/>
  <c r="I109" i="1"/>
  <c r="F110" i="1"/>
  <c r="F111" i="1"/>
  <c r="F112" i="1"/>
  <c r="F109" i="1"/>
  <c r="I101" i="1"/>
  <c r="I102" i="1"/>
  <c r="I103" i="1"/>
  <c r="I104" i="1"/>
  <c r="I105" i="1"/>
  <c r="I106" i="1"/>
  <c r="I100" i="1"/>
  <c r="F101" i="1"/>
  <c r="F102" i="1"/>
  <c r="F103" i="1"/>
  <c r="F104" i="1"/>
  <c r="F105" i="1"/>
  <c r="F106" i="1"/>
  <c r="F100" i="1"/>
  <c r="I52" i="1"/>
  <c r="I53" i="1"/>
  <c r="I54" i="1"/>
  <c r="I55" i="1"/>
  <c r="I51" i="1"/>
  <c r="F52" i="1"/>
  <c r="F53" i="1"/>
  <c r="F54" i="1"/>
  <c r="F55" i="1"/>
  <c r="F51" i="1"/>
  <c r="I45" i="1"/>
  <c r="I46" i="1"/>
  <c r="I47" i="1"/>
  <c r="I48" i="1"/>
  <c r="I44" i="1"/>
  <c r="F45" i="1"/>
  <c r="F46" i="1"/>
  <c r="F47" i="1"/>
  <c r="F48" i="1"/>
  <c r="F44" i="1"/>
  <c r="I38" i="1"/>
  <c r="F38" i="1"/>
  <c r="I34" i="1"/>
  <c r="I35" i="1"/>
  <c r="I33" i="1"/>
  <c r="F34" i="1"/>
  <c r="F35" i="1"/>
  <c r="F33" i="1"/>
  <c r="I28" i="1"/>
  <c r="I29" i="1"/>
  <c r="I30" i="1"/>
  <c r="F28" i="1"/>
  <c r="F29" i="1"/>
  <c r="F30" i="1"/>
  <c r="I27" i="1"/>
  <c r="F27" i="1"/>
  <c r="I24" i="1"/>
  <c r="F24" i="1"/>
  <c r="I13" i="1"/>
  <c r="I14" i="1"/>
  <c r="I15" i="1"/>
  <c r="I16" i="1"/>
  <c r="I17" i="1"/>
  <c r="I18" i="1"/>
  <c r="F13" i="1"/>
  <c r="F14" i="1"/>
  <c r="F15" i="1"/>
  <c r="F16" i="1"/>
  <c r="F17" i="1"/>
  <c r="F18" i="1"/>
  <c r="I12" i="1"/>
  <c r="F12" i="1"/>
  <c r="I367" i="1" l="1"/>
  <c r="I418" i="1"/>
  <c r="I322" i="1"/>
  <c r="I348" i="1"/>
  <c r="I36" i="1"/>
  <c r="I232" i="1"/>
  <c r="I91" i="1"/>
  <c r="I85" i="1"/>
  <c r="I86" i="1"/>
  <c r="I87" i="1"/>
  <c r="I88" i="1"/>
  <c r="I89" i="1"/>
  <c r="I90" i="1"/>
  <c r="I84" i="1"/>
  <c r="F91" i="1"/>
  <c r="F85" i="1"/>
  <c r="F86" i="1"/>
  <c r="F87" i="1"/>
  <c r="F88" i="1"/>
  <c r="F89" i="1"/>
  <c r="F90" i="1"/>
  <c r="F84" i="1"/>
  <c r="I79" i="1"/>
  <c r="I80" i="1"/>
  <c r="I81" i="1"/>
  <c r="I78" i="1"/>
  <c r="I62" i="1"/>
  <c r="I63" i="1"/>
  <c r="I64" i="1"/>
  <c r="I65" i="1"/>
  <c r="I66" i="1"/>
  <c r="I67" i="1"/>
  <c r="I68" i="1"/>
  <c r="I69" i="1"/>
  <c r="I70" i="1"/>
  <c r="I71" i="1"/>
  <c r="I61" i="1"/>
  <c r="F79" i="1"/>
  <c r="F80" i="1"/>
  <c r="F81" i="1"/>
  <c r="F78" i="1"/>
  <c r="F62" i="1"/>
  <c r="F63" i="1"/>
  <c r="F64" i="1"/>
  <c r="F65" i="1"/>
  <c r="F66" i="1"/>
  <c r="F67" i="1"/>
  <c r="F68" i="1"/>
  <c r="F69" i="1"/>
  <c r="F70" i="1"/>
  <c r="F71" i="1"/>
  <c r="F61" i="1"/>
  <c r="I10" i="1"/>
  <c r="H10" i="1"/>
  <c r="G10" i="1"/>
  <c r="H82" i="1"/>
  <c r="I82" i="1" l="1"/>
  <c r="G82" i="1"/>
  <c r="J82" i="1"/>
  <c r="C82" i="1"/>
  <c r="H469" i="1"/>
  <c r="G469" i="1"/>
  <c r="I469" i="1" l="1"/>
  <c r="J469" i="1"/>
  <c r="G455" i="1"/>
  <c r="C455" i="1"/>
  <c r="G418" i="1"/>
  <c r="H418" i="1"/>
  <c r="J418" i="1"/>
  <c r="C418" i="1"/>
  <c r="G344" i="1"/>
  <c r="H344" i="1"/>
  <c r="I344" i="1"/>
  <c r="J344" i="1"/>
  <c r="C344" i="1"/>
  <c r="G336" i="1"/>
  <c r="H336" i="1"/>
  <c r="I336" i="1"/>
  <c r="J336" i="1"/>
  <c r="C336" i="1"/>
  <c r="G322" i="1"/>
  <c r="C322" i="1"/>
  <c r="G313" i="1"/>
  <c r="H313" i="1"/>
  <c r="I313" i="1"/>
  <c r="J313" i="1"/>
  <c r="C313" i="1"/>
  <c r="G280" i="1"/>
  <c r="H280" i="1"/>
  <c r="I280" i="1"/>
  <c r="J280" i="1"/>
  <c r="C280" i="1"/>
  <c r="G276" i="1"/>
  <c r="H276" i="1"/>
  <c r="I276" i="1"/>
  <c r="J276" i="1"/>
  <c r="C276" i="1"/>
  <c r="G217" i="1"/>
  <c r="G470" i="1" s="1"/>
  <c r="I217" i="1"/>
  <c r="I470" i="1" s="1"/>
  <c r="J217" i="1"/>
  <c r="J470" i="1" s="1"/>
  <c r="C217" i="1"/>
  <c r="C470" i="1" s="1"/>
  <c r="G142" i="1"/>
  <c r="H142" i="1"/>
  <c r="I142" i="1"/>
  <c r="J142" i="1"/>
  <c r="C142" i="1"/>
  <c r="G138" i="1"/>
  <c r="J138" i="1"/>
  <c r="C138" i="1"/>
  <c r="G107" i="1"/>
  <c r="H107" i="1"/>
  <c r="I107" i="1"/>
  <c r="J107" i="1"/>
  <c r="C107" i="1"/>
  <c r="G92" i="1"/>
  <c r="H92" i="1"/>
  <c r="I92" i="1"/>
  <c r="J92" i="1"/>
  <c r="C92" i="1"/>
  <c r="C49" i="1"/>
  <c r="G49" i="1"/>
  <c r="H49" i="1"/>
  <c r="I49" i="1"/>
  <c r="J49" i="1"/>
  <c r="C36" i="1"/>
  <c r="C31" i="1"/>
  <c r="G25" i="1"/>
  <c r="H25" i="1"/>
  <c r="I25" i="1"/>
  <c r="J25" i="1"/>
  <c r="C25" i="1"/>
  <c r="G36" i="1"/>
  <c r="H36" i="1"/>
  <c r="J36" i="1"/>
  <c r="G31" i="1"/>
  <c r="H31" i="1"/>
  <c r="I31" i="1"/>
  <c r="J31" i="1"/>
  <c r="J10" i="1"/>
  <c r="C10" i="1"/>
  <c r="H137" i="1" l="1"/>
  <c r="F137" i="1" l="1"/>
  <c r="I137" i="1"/>
  <c r="I138" i="1" s="1"/>
  <c r="H138" i="1"/>
</calcChain>
</file>

<file path=xl/sharedStrings.xml><?xml version="1.0" encoding="utf-8"?>
<sst xmlns="http://schemas.openxmlformats.org/spreadsheetml/2006/main" count="1250" uniqueCount="364">
  <si>
    <t>SL. No.</t>
  </si>
  <si>
    <t>Name of the Project/ Works</t>
  </si>
  <si>
    <t>Estimated cost of work/ date of Sanction</t>
  </si>
  <si>
    <t xml:space="preserve">Year of commen-cement </t>
  </si>
  <si>
    <t>Target year of completion</t>
  </si>
  <si>
    <t xml:space="preserve">Physical progress of work (in per cent) </t>
  </si>
  <si>
    <t>Expen-diture during the year</t>
  </si>
  <si>
    <t>Progressive expenditure to the end of the year</t>
  </si>
  <si>
    <t>Revised cost if any/date of revision</t>
  </si>
  <si>
    <t>Pfutsero town (State Plan)</t>
  </si>
  <si>
    <t>2011-12</t>
  </si>
  <si>
    <t>2013-14</t>
  </si>
  <si>
    <t>2012-13</t>
  </si>
  <si>
    <t>2014-15</t>
  </si>
  <si>
    <t>2018-19</t>
  </si>
  <si>
    <t>Construction of SE, PHED office complex at Dimapur</t>
  </si>
  <si>
    <t>2015-16</t>
  </si>
  <si>
    <t>Urban water metering system at Dimapur</t>
  </si>
  <si>
    <t>2019-20</t>
  </si>
  <si>
    <t>2017-18</t>
  </si>
  <si>
    <t>Construction of Road from Akukchampang to Tizit via New Akuk</t>
  </si>
  <si>
    <t>2007-08</t>
  </si>
  <si>
    <t>2009-10</t>
  </si>
  <si>
    <t>2006-07</t>
  </si>
  <si>
    <t xml:space="preserve">Construction of Pukhungri-Avankhu-Layshi road </t>
  </si>
  <si>
    <t>2003-04</t>
  </si>
  <si>
    <t>2005-06</t>
  </si>
  <si>
    <t>Construction of 2 lane RCC Bridge over Dhansiri river</t>
  </si>
  <si>
    <t>Work Suspended</t>
  </si>
  <si>
    <t>2010-11</t>
  </si>
  <si>
    <t>Construction of road from Jumuzyu to Tronger Jn.</t>
  </si>
  <si>
    <t>Construction of Guest House and Chowkidar Quarter at Kobulong (Mokokchung) and Tobu (Mon)</t>
  </si>
  <si>
    <t>Construction of Link Roads to Mineral Deposit area.</t>
  </si>
  <si>
    <t>Mineral Industry Growth Centre of Kirupe, Kohima</t>
  </si>
  <si>
    <t>Construction of bridges in Nimi-Laluri Mineral Link Road</t>
  </si>
  <si>
    <t>Construction of DUDA Students Hostel at Jotsoma (Phase-I)</t>
  </si>
  <si>
    <t>Construction of DUDA Directorate</t>
  </si>
  <si>
    <t>Completion of DUDA Guest House at Sovima</t>
  </si>
  <si>
    <t>Construction of tribal complex at Tuensang town</t>
  </si>
  <si>
    <t>Construction of tribal complex at Mon town</t>
  </si>
  <si>
    <t>Construction of tribal complex at Kiphire town</t>
  </si>
  <si>
    <t>Construction of tribal complex at Longleng town</t>
  </si>
  <si>
    <t>Construction of tribal complex at Shamatore town</t>
  </si>
  <si>
    <t>Construction of tribal complex at Noklak town</t>
  </si>
  <si>
    <t>Construction of Town Committee Office Complex at Tizit</t>
  </si>
  <si>
    <t>Augmentation of water supply at Naginimora town</t>
  </si>
  <si>
    <t>Construction of Agri-link road from Langtang to Talit river</t>
  </si>
  <si>
    <t>Construction of culvert, soiling &amp; blacktopping from Phomching main town to football ground</t>
  </si>
  <si>
    <t>Soiling &amp; metaling of circular road at Chen Town</t>
  </si>
  <si>
    <t>Construction of road from Leangha village and Chi village</t>
  </si>
  <si>
    <t>Construction of Community Hall at Aboi</t>
  </si>
  <si>
    <t>Construction of 10 Nos of retaining walls at Angjangyang HQ.</t>
  </si>
  <si>
    <t>Construction of Guest House at Tobu HQ.</t>
  </si>
  <si>
    <t>Construction of Agri-link road from Kangching Rest House to Shingha river</t>
  </si>
  <si>
    <t>Construction of RCC drainage within Longleng Town</t>
  </si>
  <si>
    <t>Diversion of Noksen Town road</t>
  </si>
  <si>
    <t>Extension/soiling/metalling at 155 NH bypass road via Angangba village to Longkhim</t>
  </si>
  <si>
    <t>Construction of road from Nongshang colony to State highway</t>
  </si>
  <si>
    <t>Construction of road between Hakchang to Maksha Phase-II</t>
  </si>
  <si>
    <t>Construction of approach road to new Pangsha</t>
  </si>
  <si>
    <t>Tourist rest house between Sanglao</t>
  </si>
  <si>
    <t>Improvement and black topping of church road at Shamator</t>
  </si>
  <si>
    <r>
      <t>Construction</t>
    </r>
    <r>
      <rPr>
        <sz val="10"/>
        <color indexed="8"/>
        <rFont val="Times New Roman"/>
        <family val="1"/>
      </rPr>
      <t xml:space="preserve"> of 4 staff quarters type-III at Amahator EAC HQ.</t>
    </r>
  </si>
  <si>
    <t>Black topping of road from NH 155 Jn. to Kiphire village</t>
  </si>
  <si>
    <t>District Institute for Education and Training (DIET), Mokokchung</t>
  </si>
  <si>
    <t>District Institute for Education and Training (DIET), Tuensang</t>
  </si>
  <si>
    <t>(DRC) District Institute for Education &amp; Training (DIET) Wokha</t>
  </si>
  <si>
    <t>District Institute for Education &amp; Training (DIET) Peren</t>
  </si>
  <si>
    <t>District Institute for Education &amp; Training (DIET) Kiphire</t>
  </si>
  <si>
    <t>Block Institute of Teacher Education (BITE) Aboi</t>
  </si>
  <si>
    <t>Block Institute of Teacher Education (BITE) Medziphema</t>
  </si>
  <si>
    <t>Block Institute of Teacher Education (BITE) Akuluto</t>
  </si>
  <si>
    <t>Block Institute of Teacher Education (BITE) Bhandari</t>
  </si>
  <si>
    <t>Block Institute of Teacher Education (BITE) Sechu</t>
  </si>
  <si>
    <t>Block Institute of Teacher Education (BITE) Chuchuyimlang</t>
  </si>
  <si>
    <t>Block Institute of Teacher Education (BITE) Longkhim</t>
  </si>
  <si>
    <t>Training Hostel, District Institute for Education &amp; Training (DIET) Zunheboto</t>
  </si>
  <si>
    <t>Construction of SCERT Directorate Building</t>
  </si>
  <si>
    <t>Construction of Inspection &amp; Certification Centre, Dimapur</t>
  </si>
  <si>
    <t>Infrastracture Development for Helicopter Services at Phek, Zunhebhoto, Wokha, and Satoi</t>
  </si>
  <si>
    <t>2016-17</t>
  </si>
  <si>
    <t>Construction of Special Pool Workshop cum Garrage, Kohima</t>
  </si>
  <si>
    <t>Construction of Sub-station cum retiring, Imphal</t>
  </si>
  <si>
    <t>2008-09</t>
  </si>
  <si>
    <t>Construction of bus and truck Terminus, Peren</t>
  </si>
  <si>
    <t>Construction of ISBT, Kohima</t>
  </si>
  <si>
    <t>Construction of Nagaland Cricket Stadium, Sovima</t>
  </si>
  <si>
    <t>Construction of Cricketer’s Hostel at Sovima</t>
  </si>
  <si>
    <t>Development of Playground at Pfutsero</t>
  </si>
  <si>
    <t>Construction of Multipurpose Hall at Longleng</t>
  </si>
  <si>
    <t>Construction of Addl. Floor Civil Secretariat, Kohima</t>
  </si>
  <si>
    <t>2004-05</t>
  </si>
  <si>
    <t>Construction of EE, PWD (R&amp;B) office Bldg Noklak</t>
  </si>
  <si>
    <t>Construction of parking area, internal approch road and compound side developmnt (anillary works Ph I)</t>
  </si>
  <si>
    <t>Construction of PWD Office Complex at Mokokchung</t>
  </si>
  <si>
    <t>Construction of Staff Housing Flat Type at Kohima</t>
  </si>
  <si>
    <t>Construction of Rental Housing Phase-III at Dimapur</t>
  </si>
  <si>
    <t>Upgradation of District Hospital, Phek</t>
  </si>
  <si>
    <t>Upgradation of District Hospital, Kiphire</t>
  </si>
  <si>
    <t>Reno of DVO office building at Dimapur</t>
  </si>
  <si>
    <t>Construction of Veterinary Health Centre at Dihoma</t>
  </si>
  <si>
    <t>Construction of Main Gate S/Fencing half brick wall and barbed wire around DOV quarter &amp; Main Gate at Bayavu Kohima</t>
  </si>
  <si>
    <t>Construction of VOP Building at Athibong</t>
  </si>
  <si>
    <t>Construction of Veterinary Hospital at Jalukie Peren</t>
  </si>
  <si>
    <t>Construction Piggery Farm, Repair of Piggery Building at Poilwa Piggery Farm</t>
  </si>
  <si>
    <t>Construction of VFA Quarter at Englan</t>
  </si>
  <si>
    <t>Construction of Veterinary Health Centre at Seyochang</t>
  </si>
  <si>
    <t>R/R of SM Building &amp; Providing S/Fencing at Kashiram, Dimapur</t>
  </si>
  <si>
    <t>Construction of SDVO Office Building at Mongkolemba</t>
  </si>
  <si>
    <t>Construction of Type – I Quarter at Molungkimong</t>
  </si>
  <si>
    <t>Construction of SMC building at Tamlu</t>
  </si>
  <si>
    <t>Construction of S/Fencing around Veterinary Complex at Longleng</t>
  </si>
  <si>
    <t>Construction of Veterinary Health Centre at Pathso, Nokeng</t>
  </si>
  <si>
    <t>Construction of VHC building at Noksen</t>
  </si>
  <si>
    <t>Construction of VHC building at Noklak</t>
  </si>
  <si>
    <t>Construction of QCP at Pansha</t>
  </si>
  <si>
    <t>R/Renovation of VHC at Satakha</t>
  </si>
  <si>
    <t>Construction of Deputy Director Quarter at Phghoboto</t>
  </si>
  <si>
    <t>Construction of Veterinary Health Centre at Sanyu</t>
  </si>
  <si>
    <t>Construction of QCP Building at Naginimora</t>
  </si>
  <si>
    <t>Construction of QCP Building at Chen</t>
  </si>
  <si>
    <t>Providing S/Fencing at Pig Breeding Farm Suthazu</t>
  </si>
  <si>
    <t>Construction of QCP Building at Avankhu (ITC)</t>
  </si>
  <si>
    <t>Construction of Dispensary Building at Chizami</t>
  </si>
  <si>
    <t>Construction of VOP Building at Monyakshu, Mon</t>
  </si>
  <si>
    <t>Construction of QCP Building at Bhandari, Wokha</t>
  </si>
  <si>
    <t>Construction of QCP Building and Staff quarter at Khezakeno</t>
  </si>
  <si>
    <t>Construction of New Directorate building, Main Gate &amp; Boundary wall at New Secretariat complex, Kohima, Nagaland</t>
  </si>
  <si>
    <t>Construction of Security Fencing &amp; Reno of Office Building and Staff Quarters at Jakhama, Kohima</t>
  </si>
  <si>
    <t>Construction of main Gate, security fencing with Half bricks wall and Barbed wire around DOV Quarter R/Reno of Building at Bayavu</t>
  </si>
  <si>
    <t>Construction of Vety Health Centre at Chedema</t>
  </si>
  <si>
    <t>Construction of VOP Yaogyimsen</t>
  </si>
  <si>
    <t>Construction of SMC Building at Tamlu</t>
  </si>
  <si>
    <t>Construction of Veterinary Health Centre, Panthso Nokeng</t>
  </si>
  <si>
    <t>Construction of VAS Qtr (Type-V at Tobu, Mon District</t>
  </si>
  <si>
    <t>Construction of Staff Quarter Type-I,II and III at Phusachodu Village, Phek</t>
  </si>
  <si>
    <t>Providing Security fencing at Pig Breeding Farm, Suthazu</t>
  </si>
  <si>
    <t>Construction of Dispensary Building at Khezakenoma</t>
  </si>
  <si>
    <t>Storm Water Management of Kohima City</t>
  </si>
  <si>
    <t>Construction of Storm Drainage at Midland, Kohima (Pkg-1)</t>
  </si>
  <si>
    <t>Construction of Storm Drainage at Midland, Kohima (Pkg-2)</t>
  </si>
  <si>
    <t>Construction of Storm Drainage at Kenuozou, Kohima (Pkg-3)</t>
  </si>
  <si>
    <t>Construction of Storm Drainage at Dzuvuru, Kohima (Pkg-4)</t>
  </si>
  <si>
    <t>Construction of Storm Drainage at High School, Kohima (Pkg-5)</t>
  </si>
  <si>
    <t>Construction of Storm Drainage at Lower Jail, Kohima (Pkg-6)</t>
  </si>
  <si>
    <t>Construction of Footpath in Dimapur Town</t>
  </si>
  <si>
    <t>Construction of Footpath at Zeliangrong Colony, Dimapur (Pkg-7)</t>
  </si>
  <si>
    <t>Construction of Footpath at Nagagoan Colony, Dimapur (Pkg-8)</t>
  </si>
  <si>
    <t>Construction of Footpath at Lhomithi Colony, Dimapur (Pkg-9)</t>
  </si>
  <si>
    <t>Construction of Footpath at Midland Colony, Dimapur (Pkg-10)</t>
  </si>
  <si>
    <t>Construction of Footpath at Residency Colony, Dimapur (Pkg-11)</t>
  </si>
  <si>
    <t>Construction of Footpath at Aokong Colony, Dimapur (Pkg-12)</t>
  </si>
  <si>
    <t>Construction of Footpath at Burma Camp, Dimapur (Pkg-13)</t>
  </si>
  <si>
    <t>Construction of Footpath at Kalibari Colony, Dimapur (Pkg-14)</t>
  </si>
  <si>
    <t>Supply Order for Septage Management Equipment for Dimapur under AMRUT 2015-16</t>
  </si>
  <si>
    <t>Work order for supply of cesspool  cleaner vehicle</t>
  </si>
  <si>
    <t>Construction of Cultural Hall at Kohima, Nagaland</t>
  </si>
  <si>
    <t>Construction of Amenity Centre at Golaghat road, Dimapur</t>
  </si>
  <si>
    <t>Construction of Shopping Complex cum car parking at Tamlu</t>
  </si>
  <si>
    <t>Roads &amp; Transportation Project in Kohima</t>
  </si>
  <si>
    <t>Integrated Roads &amp; Multilevel Parking Project in Kohima</t>
  </si>
  <si>
    <t>Housing for Urban poor in Dimapur under IHSDP</t>
  </si>
  <si>
    <t>Construction of Flat Type Building for ADC’s Staff at Shamator (Type B4 units 1 No)</t>
  </si>
  <si>
    <t>Construction of Guest House at Noklak</t>
  </si>
  <si>
    <t>Construction of Guest House at Longkhim</t>
  </si>
  <si>
    <t>Construction of Guest House at Noksen</t>
  </si>
  <si>
    <t>Construction of Guest House at Chare</t>
  </si>
  <si>
    <t>Construction of Guest House at Sangsangyu</t>
  </si>
  <si>
    <t>Construction of Guest House at Sotokur</t>
  </si>
  <si>
    <t>Construction of Guest House at Tizit</t>
  </si>
  <si>
    <t>Construction of Guest House at Angjangyang</t>
  </si>
  <si>
    <t>Construction of Guest House at Chen</t>
  </si>
  <si>
    <t>Construction of Guest House at Monyakshu</t>
  </si>
  <si>
    <t>Construction of Guest House at Yachem</t>
  </si>
  <si>
    <t>Construction of GA Quarter at Panso</t>
  </si>
  <si>
    <t>Construction of GA Quarter at Mangko</t>
  </si>
  <si>
    <t>Construction of GA Quarter at Phomching</t>
  </si>
  <si>
    <t>Construction of GA Quarter at Wakching HQ</t>
  </si>
  <si>
    <t>Construction of GA Quarter at Aboi</t>
  </si>
  <si>
    <t>Construction of GA Quarter at Shangnyu</t>
  </si>
  <si>
    <t>Construction of GA Quarter at Sitimi</t>
  </si>
  <si>
    <t>Construction of GA Quarter at Khonsa</t>
  </si>
  <si>
    <t>Construction of GA Quarter at Kiusium</t>
  </si>
  <si>
    <t>Construction of GA Quarter atTamlu</t>
  </si>
  <si>
    <t>Construction of Girls Hostel at Wangkhao College, Mon</t>
  </si>
  <si>
    <t>Construction of Girls Hostel at GHS Noksen</t>
  </si>
  <si>
    <t>Construction of Library Hall at Tuensang town</t>
  </si>
  <si>
    <t>Construction of Library Hall at Mon town</t>
  </si>
  <si>
    <t>Construction of Library Hall at Kiphire town</t>
  </si>
  <si>
    <t>Construction of Library Hall at Longleng town</t>
  </si>
  <si>
    <t>Construction of Library Hall at Shamatore town</t>
  </si>
  <si>
    <t>Construction of Library Hall at Noklak town</t>
  </si>
  <si>
    <r>
      <t>Construction of permanent Headquarters for 10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NAP(IR) Bn at Zhadima under HUDCO</t>
    </r>
  </si>
  <si>
    <r>
      <t>Construction of permanent Headquarters for 11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NAP (IR) Bn at Aboi under HUDCO</t>
    </r>
  </si>
  <si>
    <r>
      <t>Construction of permanent Headquarters for 12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NAP (IR) Bn at Chingtok under HUDCO</t>
    </r>
  </si>
  <si>
    <r>
      <t>Construction of permanent Headquarters for 13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NAP (IR) Bn at Yachang under HUDCO</t>
    </r>
  </si>
  <si>
    <r>
      <t>Construction of permanent Headquarters for 14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NAP (IR) Bn at Okhezong under HUDCO</t>
    </r>
  </si>
  <si>
    <t>Construction of Type-1 Quarters for PS Bhandari (Type-1 Semi-Permanent, Type 1 flat-4 unit, 1 no of Barrack (48*22), protection wall)</t>
  </si>
  <si>
    <t>Construction of Type-1 Quarters at Doyang (1 no of Barrack)</t>
  </si>
  <si>
    <t>Construction of Type-1 Quarters at Check Gate Lanye Barrack (34*22)</t>
  </si>
  <si>
    <t>Construction of Type-1 Quarters at PS Chizami Barrack (48*22)</t>
  </si>
  <si>
    <t>Construction of Type-1 Quarters at OP Cheteba Barrack (34*22)</t>
  </si>
  <si>
    <t>Construction of Type-1 Quarters at PS Athibung (Type-1 flat units, Barrack (24*15)</t>
  </si>
  <si>
    <t>Construction of Type-1 Quarters at PS Tenning Barrack (34*22)</t>
  </si>
  <si>
    <t>Construction of Type-1 Quarters at OP Heningkunglwa Barrack (34*22)</t>
  </si>
  <si>
    <t>Construction of Type-1 Quarters at PS Mangkolemba (Type 1 flat 2 units)</t>
  </si>
  <si>
    <t>Construction of Type-1 Quarters at PS Dhansaripar (Type 1 flat 4 units)</t>
  </si>
  <si>
    <t>Construction of Type-1 Quarters at OP Niuland (Type-1 flat 4 units)</t>
  </si>
  <si>
    <t>Construction of Type-1 Quarters at Dimapur</t>
  </si>
  <si>
    <t>Construction of flat type staff quarter at Kohima</t>
  </si>
  <si>
    <t xml:space="preserve">Dev. of Playground at Pfutsero </t>
  </si>
  <si>
    <t>Construction of Multi-Disciplinary Sports Complex, Dimapur</t>
  </si>
  <si>
    <t>Construction of Multi-Disciplinary Sports Complex, Dimapur ( Site Grading )</t>
  </si>
  <si>
    <t>Construction of Music Academy and Performing Arts at Kohima</t>
  </si>
  <si>
    <t>Construction of GHSS Mon, Mon district</t>
  </si>
  <si>
    <t>3 (three) story building, Staff Quarters at Chumukedema</t>
  </si>
  <si>
    <t>Construction of Directorate office building</t>
  </si>
  <si>
    <t>Construction of Blind School and VTC</t>
  </si>
  <si>
    <t>Construction of Shopping Complex and Parking plaza at Forest Colony Dimapur</t>
  </si>
  <si>
    <t>Kiphire Office Building</t>
  </si>
  <si>
    <t>Longleng Office Building</t>
  </si>
  <si>
    <t>MCC Kohima</t>
  </si>
  <si>
    <t>Construction of Principal and Staff Qtrs. at ITI, TGS, Mon, Dimapur and Kohima</t>
  </si>
  <si>
    <t xml:space="preserve">Conference Hall at Directorate </t>
  </si>
  <si>
    <t>Construction of District Jail, Longleng</t>
  </si>
  <si>
    <t>New Directorate Building</t>
  </si>
  <si>
    <t>Multi-purpose Training and Marketing Complex</t>
  </si>
  <si>
    <t>Women Resource Centre, Wokha</t>
  </si>
  <si>
    <t>Major Repair and Renovation of Government Press Office Building Phase-I, Chandmari, Kohima</t>
  </si>
  <si>
    <t>Integrated Eri Silk Development Project (IESDP)</t>
  </si>
  <si>
    <t>State Sericulture Farmers Training Centre</t>
  </si>
  <si>
    <t>Construction of VG Barrack at Nyinyen</t>
  </si>
  <si>
    <t>Construction of VG Barrack at Hakchang</t>
  </si>
  <si>
    <t>Construction of VG Barrack at Maksha</t>
  </si>
  <si>
    <t>Construction of VG Barrack at Chingmellen</t>
  </si>
  <si>
    <t>Construction of VG Barrack at Changang</t>
  </si>
  <si>
    <t>Construction of VG Barrack at Sipongsang</t>
  </si>
  <si>
    <t>Construction of VG Barrack at Kuthur</t>
  </si>
  <si>
    <t>Construction of VG Barrack at Huker</t>
  </si>
  <si>
    <t>Construction of VG Barrack at Yangoi</t>
  </si>
  <si>
    <t>Construction of VG Barrack at Noklak Village</t>
  </si>
  <si>
    <t>Construction of VG Barrack at Alisopur</t>
  </si>
  <si>
    <t>Construction of VG Barrack at Khucel</t>
  </si>
  <si>
    <t>Construction of  Commandant VG Office Tuensang</t>
  </si>
  <si>
    <t>Construction of VG Barrack at Changiangshou</t>
  </si>
  <si>
    <t>Construction of VG Barrack at Changiang</t>
  </si>
  <si>
    <t>Construction of VG Barrack at Chenwetnyu</t>
  </si>
  <si>
    <t>Construction of VG Barrack at Totok Chingnyu</t>
  </si>
  <si>
    <t>Construction of VG Barrack at Tangnyu</t>
  </si>
  <si>
    <t>Construction of VG Barrack at Sheanghah Wansa</t>
  </si>
  <si>
    <t>Construction of VG Barrack at Yaongyimchen</t>
  </si>
  <si>
    <t>Construction of VG Barrack at Yongyak</t>
  </si>
  <si>
    <t>Construction of VG Barrack at Kyusndong</t>
  </si>
  <si>
    <t>Construction of VG Barrack at Yingphire</t>
  </si>
  <si>
    <t>Construction of VG Barrack at Phor EAC Hq.</t>
  </si>
  <si>
    <t>Construction of 100 bedded boys hostel at Dimapur College, Dimapur</t>
  </si>
  <si>
    <t>Construction of 2 bedded staff quarter at Phek College, Phek</t>
  </si>
  <si>
    <t>Construction of 50 bedded boys hostel at Phek College, Phek</t>
  </si>
  <si>
    <t>Construction of 100 bedded boys hostel at Kohima College, Kohima</t>
  </si>
  <si>
    <t>Construction of conference hall at Peren College, Peren</t>
  </si>
  <si>
    <t>Strengthening of Legal Metrology Infrastructure - Construction of Working Standard Laboratory (WSL) at Mon</t>
  </si>
  <si>
    <t xml:space="preserve">Strengthening of Consumer Fora – Construction of District Consumer Fora Building at Mon </t>
  </si>
  <si>
    <t>Construction of District for a (DF) Office Bldg. at Zunheboto, Mon &amp; Tuensang</t>
  </si>
  <si>
    <t>Grand Total</t>
  </si>
  <si>
    <t xml:space="preserve">Appendix-IX </t>
  </si>
  <si>
    <t>Commitment of the Government-list of Incomplete capital works</t>
  </si>
  <si>
    <r>
      <t>(</t>
    </r>
    <r>
      <rPr>
        <b/>
        <sz val="10"/>
        <color indexed="8"/>
        <rFont val="Rupee Foradian"/>
        <family val="2"/>
      </rPr>
      <t>`</t>
    </r>
    <r>
      <rPr>
        <b/>
        <sz val="10"/>
        <color indexed="8"/>
        <rFont val="Times New Roman"/>
        <family val="1"/>
      </rPr>
      <t xml:space="preserve"> in lakh)</t>
    </r>
  </si>
  <si>
    <t>Commitment of the Government-list of Incomplete capital works -Contd.</t>
  </si>
  <si>
    <t>2020-21</t>
  </si>
  <si>
    <t>Construction of ME office building &amp; workshop at Tuensang</t>
  </si>
  <si>
    <t>Construction of SE quarter at Zunheboto</t>
  </si>
  <si>
    <t>Construction of SDO (R&amp;B) quarter, Satakha</t>
  </si>
  <si>
    <r>
      <t>Construction of Type-1 Quarters at Bhandari (7</t>
    </r>
    <r>
      <rPr>
        <vertAlign val="superscript"/>
        <sz val="11"/>
        <color indexed="8"/>
        <rFont val="Times New Roman"/>
        <family val="1"/>
      </rPr>
      <t>th</t>
    </r>
    <r>
      <rPr>
        <sz val="11"/>
        <color indexed="8"/>
        <rFont val="Times New Roman"/>
        <family val="1"/>
      </rPr>
      <t xml:space="preserve"> NAP CO Quarter)</t>
    </r>
  </si>
  <si>
    <t>Construction of VG Barrack at Zanger Village</t>
  </si>
  <si>
    <t>Construction of 11 (eleven ) Minister's bangalow</t>
  </si>
  <si>
    <t>2021-22</t>
  </si>
  <si>
    <t>270 Nos of Surface Minor Irrigation Project under PMKSY-Har Khet Ko Pani (CSS)</t>
  </si>
  <si>
    <t>Industries &amp; Commerce</t>
  </si>
  <si>
    <t>Extension of Hotel Japfu at Kohima</t>
  </si>
  <si>
    <t>Construction of Nagaland Emporium at Kohima</t>
  </si>
  <si>
    <t>Upgradation of classroom under infrastructure Grants to Colleges at FAC, Mokokchung</t>
  </si>
  <si>
    <t>Construction of Girls Hostel under infrastructure Grants to Colleges at Kohima  College</t>
  </si>
  <si>
    <t>Construction of Hostels for ST Girls students under Equity initiative at Kohima Science College, Jotsoma</t>
  </si>
  <si>
    <t>Construction of New College under New Model Degree Colleges at Tzupaksa, Mongkolemba</t>
  </si>
  <si>
    <t>Construction of security fencing DOV office Building, Kohima</t>
  </si>
  <si>
    <t>Renovation of staff quarter at Sakhabama</t>
  </si>
  <si>
    <t>Construction security fencing (B/W) around SMC at Chunlikha, Tseminyu</t>
  </si>
  <si>
    <t>Renovation Dispensary building &amp; security fencing , Botsa</t>
  </si>
  <si>
    <t>Renovation of DOV quarter at upper Bayavu, Kohima</t>
  </si>
  <si>
    <t>Repair &amp; Renovation of  Dispensary building at Pungro</t>
  </si>
  <si>
    <t>Construction of security fencing around Chilling unit Dairy at Chuchuyimlang</t>
  </si>
  <si>
    <t>Construction of QCP at Zhamai</t>
  </si>
  <si>
    <t>Construction of water tank , Pultry farm &amp; Vety Hospital at Longleng</t>
  </si>
  <si>
    <t>Development of 220kv downstream connectivity from 400kv sub-station at Zakhama to the State owned 220kv Station at Zhadima</t>
  </si>
  <si>
    <t>Construction of road from Kohima-Leikie road Jn To Barak Ph-III</t>
  </si>
  <si>
    <t>Construction of road from Chen Hq to Wangti</t>
  </si>
  <si>
    <t>Construction of RCC triple storied rental housing building (Ty. B) Ph III (3 blocks) Near Stadium near PWD colony, Dimapur</t>
  </si>
  <si>
    <t xml:space="preserve">     3.    Geology and Mining</t>
  </si>
  <si>
    <t xml:space="preserve">      4.    Department of Under Developed Area</t>
  </si>
  <si>
    <t xml:space="preserve">     2.    P.W.D. (R&amp;B) </t>
  </si>
  <si>
    <t xml:space="preserve">      5.  Tribal Affairs Department</t>
  </si>
  <si>
    <t xml:space="preserve">    6.    Various Works under Eastern Nagaland</t>
  </si>
  <si>
    <t xml:space="preserve">     8.   Transport Commissioner</t>
  </si>
  <si>
    <t xml:space="preserve">     9.   Public Works Department (P.W.D) (Housing) </t>
  </si>
  <si>
    <t xml:space="preserve">   10.  Medical Engineering Division</t>
  </si>
  <si>
    <t xml:space="preserve">    11. Veterinary and Animal Husbandry</t>
  </si>
  <si>
    <t xml:space="preserve">    12.  Urban Development</t>
  </si>
  <si>
    <t xml:space="preserve">   13.  C.A.W.D. </t>
  </si>
  <si>
    <t>14. Power Department</t>
  </si>
  <si>
    <t xml:space="preserve">     15.  Police Engineering Project</t>
  </si>
  <si>
    <t xml:space="preserve">     16.   Directorate of Evaluation</t>
  </si>
  <si>
    <t xml:space="preserve">    18.  Directorate of School Education</t>
  </si>
  <si>
    <t xml:space="preserve">   19.   Economics and Statistic</t>
  </si>
  <si>
    <t xml:space="preserve">    20.  Social Welfare</t>
  </si>
  <si>
    <t xml:space="preserve">   21.  Principal Chief Conservator of Forest </t>
  </si>
  <si>
    <t xml:space="preserve">   22. Water Resources  Department</t>
  </si>
  <si>
    <t xml:space="preserve">   23.  Employment and Skill Development &amp; Entrepreneurship</t>
  </si>
  <si>
    <t>Pending Payments</t>
  </si>
  <si>
    <t>Construction of security fencing at Dispy Building Chiephobozou</t>
  </si>
  <si>
    <t>Repair &amp; Renovation of Type-III (2 Nos) and Goatery Shed (2 Nos) at Goatery Farm, Sanis</t>
  </si>
  <si>
    <t>Construction of New building Type-V DVO quarter  at Kiphirie</t>
  </si>
  <si>
    <t>Construction of 220kv D/C T/L from Dimapur to Zhadima</t>
  </si>
  <si>
    <t xml:space="preserve"> 17.  Youth Resources and Sports</t>
  </si>
  <si>
    <t>Women Resource Centre, Peren</t>
  </si>
  <si>
    <t>Women Resource Centre, Zunheboto</t>
  </si>
  <si>
    <t>Implementation of Farmars Development Programme (FDP)</t>
  </si>
  <si>
    <t>Construction of VG Barrack at Shancsa Village</t>
  </si>
  <si>
    <t>Const. of Working Laboratory (WSL) at Longleng, Peren, Kiphirie, Mon &amp;Tuensang</t>
  </si>
  <si>
    <t>Improvement of road from Chozuba to Ghatashi (NABARD)</t>
  </si>
  <si>
    <t>Construction of external security fencing and internal boundary wall (ancillary works Ph I a) (construction of internal boundery wal,l compound drainage, retaining wall and portion of external fancing) for 11 ministers qrts Thizama</t>
  </si>
  <si>
    <t>Construction of Boundary Wall &amp; Maingate at NMBC, Toluvi, Dimapur</t>
  </si>
  <si>
    <t>Repair &amp; Renovation of District Industires Centre Office, Zunheboto</t>
  </si>
  <si>
    <t>2022-23</t>
  </si>
  <si>
    <t>2023-24</t>
  </si>
  <si>
    <t>Construction of Rental Housing Phase-IV at Dimapur (incomplete due to land dispute)</t>
  </si>
  <si>
    <t xml:space="preserve">   1.     PHE Department</t>
  </si>
  <si>
    <t>Contruction of SP office Building for DEF wokha</t>
  </si>
  <si>
    <t>Contruction of culvert/protection wall for Officer Colony junction, Quarter Guard junction and Office Building junction at 7th NAP Bn Bhandari</t>
  </si>
  <si>
    <t xml:space="preserve">   28.  Women Resource Development</t>
  </si>
  <si>
    <t xml:space="preserve">   29.  Printing and Stationery Department</t>
  </si>
  <si>
    <t xml:space="preserve">    30.  Sericulture Department</t>
  </si>
  <si>
    <t xml:space="preserve">   31.  General Administration</t>
  </si>
  <si>
    <t xml:space="preserve">   32.  Department of Higher Education</t>
  </si>
  <si>
    <t xml:space="preserve">   33.  Legal Metrology &amp; Consumer Protection, Kohima</t>
  </si>
  <si>
    <t xml:space="preserve">   24.   Land Record and Survey</t>
  </si>
  <si>
    <t xml:space="preserve">   25.  Department of Prison</t>
  </si>
  <si>
    <t xml:space="preserve">    26.  Director of Agriculture</t>
  </si>
  <si>
    <t>Improvement of roads in Mon district (under PM’s package)</t>
  </si>
  <si>
    <t>Prov. Water Supply to new Peren District HQ (NLCPR)</t>
  </si>
  <si>
    <t>Construction  of road from NH-150 to Chokriba via Thipuzu. (10 Km)</t>
  </si>
  <si>
    <t>Construction of Helipad at Chumukedima Phase I</t>
  </si>
  <si>
    <t>Construction of EE (R&amp;B) Office at Baghty</t>
  </si>
  <si>
    <t xml:space="preserve"> Construction of EE (R&amp;B) office, Pughoboto</t>
  </si>
  <si>
    <t>Construction of Gate, App/Road, Ring Well with Jet Pump &amp; Brick S/fencing at Girl Hostel Medziphema</t>
  </si>
  <si>
    <t>Construction of Type-1 Quarters for PS Ralan (Type 1 flat-2 units, 1 no of Barrack (34*22)</t>
  </si>
  <si>
    <t>Attached to Boys Hostel Sao Chang College, Tuensang</t>
  </si>
  <si>
    <t>Attached to Girls Hostel Sao Chang College, Tuensang</t>
  </si>
  <si>
    <t>Attached to Boys Hostel G.H.S.S, Longkhim</t>
  </si>
  <si>
    <t>Attached to Girls Hostel G.H.S.S, Longkhim</t>
  </si>
  <si>
    <t>Attached to Boys Hostel G.H.S.S, Kiphire</t>
  </si>
  <si>
    <t>Attached to Girls Hostel G.H.S.S, Kiphire</t>
  </si>
  <si>
    <t>Attached to Boys Hostel G.H.S.S, Longleng</t>
  </si>
  <si>
    <t>Attached to Girls Hostel G.H.S.S, Longleng</t>
  </si>
  <si>
    <t>Upgradation of Library Building under infrastructure Grants to Colleges at Dimapur Government College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</si>
</sst>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b/>
      <sz val="10"/>
      <color indexed="8"/>
      <name val="Rupee Foradian"/>
      <family val="2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4" fontId="9" fillId="0" borderId="2" xfId="0" applyNumberFormat="1" applyFont="1" applyBorder="1" applyAlignment="1">
      <alignment horizontal="right" vertical="top" wrapText="1"/>
    </xf>
    <xf numFmtId="4" fontId="9" fillId="0" borderId="2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right" vertical="top" wrapText="1"/>
    </xf>
    <xf numFmtId="4" fontId="14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center" vertical="top" wrapText="1"/>
    </xf>
    <xf numFmtId="17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17" fontId="9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/>
    </xf>
    <xf numFmtId="0" fontId="9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vertical="top" wrapText="1"/>
    </xf>
    <xf numFmtId="4" fontId="9" fillId="0" borderId="2" xfId="0" applyNumberFormat="1" applyFont="1" applyBorder="1" applyAlignment="1">
      <alignment vertical="top" wrapText="1"/>
    </xf>
    <xf numFmtId="4" fontId="7" fillId="0" borderId="0" xfId="0" applyNumberFormat="1" applyFont="1" applyAlignment="1">
      <alignment horizontal="right" vertical="top" wrapText="1"/>
    </xf>
    <xf numFmtId="4" fontId="7" fillId="0" borderId="0" xfId="0" applyNumberFormat="1" applyFont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4" fontId="9" fillId="0" borderId="8" xfId="0" applyNumberFormat="1" applyFont="1" applyBorder="1" applyAlignment="1">
      <alignment horizontal="righ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horizontal="right" vertical="top" wrapText="1"/>
    </xf>
    <xf numFmtId="4" fontId="9" fillId="0" borderId="0" xfId="0" applyNumberFormat="1" applyFont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vertical="top" wrapText="1"/>
    </xf>
    <xf numFmtId="2" fontId="7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right" vertical="top" wrapText="1"/>
    </xf>
    <xf numFmtId="2" fontId="10" fillId="0" borderId="2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right" vertical="top" wrapText="1"/>
    </xf>
    <xf numFmtId="2" fontId="10" fillId="0" borderId="8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4" fontId="8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right" vertical="top" wrapText="1"/>
    </xf>
    <xf numFmtId="4" fontId="9" fillId="0" borderId="0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vertical="top" wrapText="1"/>
    </xf>
    <xf numFmtId="4" fontId="9" fillId="0" borderId="0" xfId="0" applyNumberFormat="1" applyFont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2" fillId="0" borderId="2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12" fillId="0" borderId="4" xfId="0" applyFont="1" applyBorder="1" applyAlignment="1">
      <alignment vertical="top" wrapText="1"/>
    </xf>
    <xf numFmtId="0" fontId="17" fillId="0" borderId="9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14" fontId="9" fillId="0" borderId="8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0"/>
  <sheetViews>
    <sheetView tabSelected="1" view="pageLayout" topLeftCell="A465" workbookViewId="0">
      <selection activeCell="B468" sqref="B468"/>
    </sheetView>
  </sheetViews>
  <sheetFormatPr defaultColWidth="8.85546875" defaultRowHeight="15" x14ac:dyDescent="0.25"/>
  <cols>
    <col min="1" max="1" width="8.28515625" style="1" customWidth="1"/>
    <col min="2" max="2" width="35" style="1" customWidth="1"/>
    <col min="3" max="3" width="12.140625" style="2" customWidth="1"/>
    <col min="4" max="4" width="10.28515625" style="2" customWidth="1"/>
    <col min="5" max="5" width="11.5703125" style="2" customWidth="1"/>
    <col min="6" max="6" width="9.140625" style="2" customWidth="1"/>
    <col min="7" max="7" width="7.5703125" style="2" customWidth="1"/>
    <col min="8" max="8" width="12.85546875" style="2" customWidth="1"/>
    <col min="9" max="9" width="11.85546875" style="2" customWidth="1"/>
    <col min="10" max="10" width="14.7109375" style="2" customWidth="1"/>
    <col min="11" max="11" width="6.140625" style="1" customWidth="1"/>
    <col min="12" max="16384" width="8.85546875" style="1"/>
  </cols>
  <sheetData>
    <row r="1" spans="1:10" ht="15.75" x14ac:dyDescent="0.25">
      <c r="A1" s="118" t="s">
        <v>264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5.75" x14ac:dyDescent="0.25">
      <c r="A2" s="119" t="s">
        <v>265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25">
      <c r="J3" s="3" t="s">
        <v>266</v>
      </c>
    </row>
    <row r="4" spans="1:10" ht="85.5" x14ac:dyDescent="0.25">
      <c r="A4" s="4" t="s">
        <v>0</v>
      </c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317</v>
      </c>
      <c r="J4" s="5" t="s">
        <v>8</v>
      </c>
    </row>
    <row r="5" spans="1:10" x14ac:dyDescent="0.25">
      <c r="A5" s="121" t="s">
        <v>335</v>
      </c>
      <c r="B5" s="121"/>
      <c r="C5" s="121"/>
      <c r="D5" s="121"/>
      <c r="E5" s="121"/>
      <c r="F5" s="121"/>
      <c r="G5" s="121"/>
      <c r="H5" s="121"/>
      <c r="I5" s="121"/>
      <c r="J5" s="121"/>
    </row>
    <row r="6" spans="1:10" x14ac:dyDescent="0.25">
      <c r="A6" s="6">
        <v>1</v>
      </c>
      <c r="B6" s="7" t="s">
        <v>9</v>
      </c>
      <c r="C6" s="74">
        <v>424.81</v>
      </c>
      <c r="D6" s="75" t="s">
        <v>10</v>
      </c>
      <c r="E6" s="75" t="s">
        <v>11</v>
      </c>
      <c r="F6" s="74">
        <v>1</v>
      </c>
      <c r="G6" s="74">
        <v>0</v>
      </c>
      <c r="H6" s="74">
        <v>43.7</v>
      </c>
      <c r="I6" s="74">
        <v>0</v>
      </c>
      <c r="J6" s="76">
        <v>424.81</v>
      </c>
    </row>
    <row r="7" spans="1:10" ht="30" x14ac:dyDescent="0.25">
      <c r="A7" s="6">
        <v>2</v>
      </c>
      <c r="B7" s="7" t="s">
        <v>348</v>
      </c>
      <c r="C7" s="74">
        <v>930.94</v>
      </c>
      <c r="D7" s="75" t="s">
        <v>12</v>
      </c>
      <c r="E7" s="75" t="s">
        <v>13</v>
      </c>
      <c r="F7" s="74">
        <v>77</v>
      </c>
      <c r="G7" s="74">
        <v>0</v>
      </c>
      <c r="H7" s="74">
        <v>900.54</v>
      </c>
      <c r="I7" s="74">
        <v>0</v>
      </c>
      <c r="J7" s="76">
        <v>930.94</v>
      </c>
    </row>
    <row r="8" spans="1:10" ht="30" x14ac:dyDescent="0.25">
      <c r="A8" s="6">
        <v>3</v>
      </c>
      <c r="B8" s="7" t="s">
        <v>15</v>
      </c>
      <c r="C8" s="53">
        <v>216.24</v>
      </c>
      <c r="D8" s="75" t="s">
        <v>12</v>
      </c>
      <c r="E8" s="75" t="s">
        <v>13</v>
      </c>
      <c r="F8" s="74">
        <v>99</v>
      </c>
      <c r="G8" s="74">
        <v>0</v>
      </c>
      <c r="H8" s="74">
        <v>214.49</v>
      </c>
      <c r="I8" s="74">
        <v>63.3</v>
      </c>
      <c r="J8" s="76">
        <v>216.24</v>
      </c>
    </row>
    <row r="9" spans="1:10" ht="30" x14ac:dyDescent="0.25">
      <c r="A9" s="6">
        <v>4</v>
      </c>
      <c r="B9" s="7" t="s">
        <v>17</v>
      </c>
      <c r="C9" s="53">
        <v>1654.58</v>
      </c>
      <c r="D9" s="75" t="s">
        <v>10</v>
      </c>
      <c r="E9" s="75" t="s">
        <v>18</v>
      </c>
      <c r="F9" s="74">
        <v>19</v>
      </c>
      <c r="G9" s="74">
        <v>17.79</v>
      </c>
      <c r="H9" s="74">
        <v>262.35000000000002</v>
      </c>
      <c r="I9" s="74">
        <v>1392.23</v>
      </c>
      <c r="J9" s="76">
        <v>1654.58</v>
      </c>
    </row>
    <row r="10" spans="1:10" x14ac:dyDescent="0.25">
      <c r="A10" s="4"/>
      <c r="B10" s="12"/>
      <c r="C10" s="77">
        <f>C6+C7+C8+C9</f>
        <v>3226.5699999999997</v>
      </c>
      <c r="D10" s="77"/>
      <c r="E10" s="77"/>
      <c r="F10" s="77"/>
      <c r="G10" s="77">
        <f>G6+G7+G8+G9</f>
        <v>17.79</v>
      </c>
      <c r="H10" s="77">
        <f>H6+H7+H8+H9</f>
        <v>1421.08</v>
      </c>
      <c r="I10" s="77">
        <f>I6+I7+I8+I9</f>
        <v>1455.53</v>
      </c>
      <c r="J10" s="77">
        <f t="shared" ref="J10" si="0">J6+J7+J8+J9</f>
        <v>3226.5699999999997</v>
      </c>
    </row>
    <row r="11" spans="1:10" x14ac:dyDescent="0.25">
      <c r="A11" s="121" t="s">
        <v>299</v>
      </c>
      <c r="B11" s="121"/>
      <c r="C11" s="121"/>
      <c r="D11" s="121"/>
      <c r="E11" s="121"/>
      <c r="F11" s="121"/>
      <c r="G11" s="121"/>
      <c r="H11" s="121"/>
      <c r="I11" s="121"/>
      <c r="J11" s="121"/>
    </row>
    <row r="12" spans="1:10" ht="30" x14ac:dyDescent="0.25">
      <c r="A12" s="26">
        <v>1</v>
      </c>
      <c r="B12" s="20" t="s">
        <v>328</v>
      </c>
      <c r="C12" s="53">
        <v>800</v>
      </c>
      <c r="D12" s="78" t="s">
        <v>29</v>
      </c>
      <c r="E12" s="78" t="s">
        <v>12</v>
      </c>
      <c r="F12" s="53">
        <f>H12/C12</f>
        <v>0.39317500000000005</v>
      </c>
      <c r="G12" s="53">
        <v>0</v>
      </c>
      <c r="H12" s="53">
        <v>314.54000000000002</v>
      </c>
      <c r="I12" s="53">
        <f>C12-H12</f>
        <v>485.46</v>
      </c>
      <c r="J12" s="53">
        <v>800</v>
      </c>
    </row>
    <row r="13" spans="1:10" ht="30" x14ac:dyDescent="0.25">
      <c r="A13" s="6">
        <v>2</v>
      </c>
      <c r="B13" s="7" t="s">
        <v>20</v>
      </c>
      <c r="C13" s="74">
        <v>530.67999999999995</v>
      </c>
      <c r="D13" s="75" t="s">
        <v>21</v>
      </c>
      <c r="E13" s="75" t="s">
        <v>22</v>
      </c>
      <c r="F13" s="53">
        <f t="shared" ref="F13:F18" si="1">H13/C13</f>
        <v>0.90210673098665872</v>
      </c>
      <c r="G13" s="74">
        <v>0</v>
      </c>
      <c r="H13" s="74">
        <v>478.73</v>
      </c>
      <c r="I13" s="53">
        <f t="shared" ref="I13:I18" si="2">C13-H13</f>
        <v>51.949999999999932</v>
      </c>
      <c r="J13" s="74">
        <v>530.67999999999995</v>
      </c>
    </row>
    <row r="14" spans="1:10" ht="30" x14ac:dyDescent="0.25">
      <c r="A14" s="6">
        <v>3</v>
      </c>
      <c r="B14" s="7" t="s">
        <v>347</v>
      </c>
      <c r="C14" s="74">
        <v>2374.7800000000002</v>
      </c>
      <c r="D14" s="75" t="s">
        <v>26</v>
      </c>
      <c r="E14" s="75" t="s">
        <v>13</v>
      </c>
      <c r="F14" s="53">
        <f t="shared" si="1"/>
        <v>0.73332687659488449</v>
      </c>
      <c r="G14" s="74">
        <v>0</v>
      </c>
      <c r="H14" s="74">
        <v>1741.49</v>
      </c>
      <c r="I14" s="53">
        <f t="shared" si="2"/>
        <v>633.29000000000019</v>
      </c>
      <c r="J14" s="74">
        <v>2374.7800000000002</v>
      </c>
    </row>
    <row r="15" spans="1:10" ht="30" x14ac:dyDescent="0.25">
      <c r="A15" s="6">
        <v>4</v>
      </c>
      <c r="B15" s="7" t="s">
        <v>27</v>
      </c>
      <c r="C15" s="74">
        <v>645.19000000000005</v>
      </c>
      <c r="D15" s="75" t="s">
        <v>21</v>
      </c>
      <c r="E15" s="75" t="s">
        <v>28</v>
      </c>
      <c r="F15" s="53">
        <f t="shared" si="1"/>
        <v>0.9993335296579301</v>
      </c>
      <c r="G15" s="74">
        <v>0</v>
      </c>
      <c r="H15" s="74">
        <v>644.76</v>
      </c>
      <c r="I15" s="53">
        <f t="shared" si="2"/>
        <v>0.43000000000006366</v>
      </c>
      <c r="J15" s="74">
        <v>645.19000000000005</v>
      </c>
    </row>
    <row r="16" spans="1:10" ht="30" x14ac:dyDescent="0.25">
      <c r="A16" s="6">
        <v>5</v>
      </c>
      <c r="B16" s="7" t="s">
        <v>349</v>
      </c>
      <c r="C16" s="74">
        <v>1167.9100000000001</v>
      </c>
      <c r="D16" s="75" t="s">
        <v>10</v>
      </c>
      <c r="E16" s="75" t="s">
        <v>13</v>
      </c>
      <c r="F16" s="53">
        <f t="shared" si="1"/>
        <v>0.71818890154207082</v>
      </c>
      <c r="G16" s="74">
        <v>0</v>
      </c>
      <c r="H16" s="74">
        <v>838.78</v>
      </c>
      <c r="I16" s="53">
        <f t="shared" si="2"/>
        <v>329.13000000000011</v>
      </c>
      <c r="J16" s="74">
        <v>1167.9100000000001</v>
      </c>
    </row>
    <row r="17" spans="1:10" ht="30" x14ac:dyDescent="0.25">
      <c r="A17" s="6">
        <v>6</v>
      </c>
      <c r="B17" s="7" t="s">
        <v>294</v>
      </c>
      <c r="C17" s="74">
        <v>1911.48</v>
      </c>
      <c r="D17" s="75" t="s">
        <v>12</v>
      </c>
      <c r="E17" s="75" t="s">
        <v>13</v>
      </c>
      <c r="F17" s="53">
        <f t="shared" si="1"/>
        <v>0.75999748885680207</v>
      </c>
      <c r="G17" s="74">
        <v>0</v>
      </c>
      <c r="H17" s="74">
        <v>1452.72</v>
      </c>
      <c r="I17" s="53">
        <f t="shared" si="2"/>
        <v>458.76</v>
      </c>
      <c r="J17" s="74">
        <v>1911.48</v>
      </c>
    </row>
    <row r="18" spans="1:10" ht="30" x14ac:dyDescent="0.25">
      <c r="A18" s="14">
        <v>7</v>
      </c>
      <c r="B18" s="15" t="s">
        <v>30</v>
      </c>
      <c r="C18" s="81">
        <v>71.099999999999994</v>
      </c>
      <c r="D18" s="82" t="s">
        <v>11</v>
      </c>
      <c r="E18" s="82" t="s">
        <v>13</v>
      </c>
      <c r="F18" s="53">
        <f t="shared" si="1"/>
        <v>5.0070323488045014E-2</v>
      </c>
      <c r="G18" s="81">
        <v>0</v>
      </c>
      <c r="H18" s="81">
        <v>3.56</v>
      </c>
      <c r="I18" s="53">
        <f t="shared" si="2"/>
        <v>67.539999999999992</v>
      </c>
      <c r="J18" s="81">
        <v>71.099999999999994</v>
      </c>
    </row>
    <row r="19" spans="1:10" x14ac:dyDescent="0.25">
      <c r="A19" s="83"/>
      <c r="B19" s="84"/>
      <c r="C19" s="85"/>
      <c r="D19" s="86"/>
      <c r="E19" s="86"/>
      <c r="F19" s="85"/>
      <c r="G19" s="85"/>
      <c r="H19" s="85"/>
      <c r="I19" s="85"/>
      <c r="J19" s="85"/>
    </row>
    <row r="20" spans="1:10" ht="15.75" x14ac:dyDescent="0.25">
      <c r="A20" s="118" t="s">
        <v>264</v>
      </c>
      <c r="B20" s="118"/>
      <c r="C20" s="118"/>
      <c r="D20" s="118"/>
      <c r="E20" s="118"/>
      <c r="F20" s="118"/>
      <c r="G20" s="118"/>
      <c r="H20" s="118"/>
      <c r="I20" s="118"/>
      <c r="J20" s="118"/>
    </row>
    <row r="21" spans="1:10" ht="15.75" x14ac:dyDescent="0.25">
      <c r="A21" s="119" t="s">
        <v>267</v>
      </c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x14ac:dyDescent="0.25">
      <c r="J22" s="3" t="s">
        <v>266</v>
      </c>
    </row>
    <row r="23" spans="1:10" ht="85.5" x14ac:dyDescent="0.25">
      <c r="A23" s="4" t="s">
        <v>0</v>
      </c>
      <c r="B23" s="4" t="s">
        <v>1</v>
      </c>
      <c r="C23" s="5" t="s">
        <v>2</v>
      </c>
      <c r="D23" s="5" t="s">
        <v>3</v>
      </c>
      <c r="E23" s="5" t="s">
        <v>4</v>
      </c>
      <c r="F23" s="5" t="s">
        <v>5</v>
      </c>
      <c r="G23" s="5" t="s">
        <v>6</v>
      </c>
      <c r="H23" s="5" t="s">
        <v>7</v>
      </c>
      <c r="I23" s="5" t="s">
        <v>317</v>
      </c>
      <c r="J23" s="5" t="s">
        <v>8</v>
      </c>
    </row>
    <row r="24" spans="1:10" ht="30" x14ac:dyDescent="0.25">
      <c r="A24" s="6">
        <v>8</v>
      </c>
      <c r="B24" s="7" t="s">
        <v>295</v>
      </c>
      <c r="C24" s="79">
        <v>2451</v>
      </c>
      <c r="D24" s="80" t="s">
        <v>11</v>
      </c>
      <c r="E24" s="80" t="s">
        <v>19</v>
      </c>
      <c r="F24" s="79">
        <f>H24/C24*100</f>
        <v>35.985312117503057</v>
      </c>
      <c r="G24" s="79">
        <v>0</v>
      </c>
      <c r="H24" s="79">
        <v>882</v>
      </c>
      <c r="I24" s="79">
        <f>C24-H24</f>
        <v>1569</v>
      </c>
      <c r="J24" s="79">
        <v>2451</v>
      </c>
    </row>
    <row r="25" spans="1:10" x14ac:dyDescent="0.25">
      <c r="A25" s="4"/>
      <c r="B25" s="12"/>
      <c r="C25" s="77">
        <f>C24+C18+C17+C16+C15+C14+C13+C12</f>
        <v>9952.1400000000012</v>
      </c>
      <c r="D25" s="77"/>
      <c r="E25" s="77"/>
      <c r="F25" s="77"/>
      <c r="G25" s="77">
        <f t="shared" ref="G25:J25" si="3">G24+G18+G17+G16+G15+G14+G13+G12</f>
        <v>0</v>
      </c>
      <c r="H25" s="77">
        <f t="shared" si="3"/>
        <v>6356.579999999999</v>
      </c>
      <c r="I25" s="77">
        <f t="shared" si="3"/>
        <v>3595.5600000000004</v>
      </c>
      <c r="J25" s="77">
        <f t="shared" si="3"/>
        <v>9952.1400000000012</v>
      </c>
    </row>
    <row r="26" spans="1:10" x14ac:dyDescent="0.25">
      <c r="A26" s="121" t="s">
        <v>297</v>
      </c>
      <c r="B26" s="121"/>
      <c r="C26" s="121"/>
      <c r="D26" s="121"/>
      <c r="E26" s="121"/>
      <c r="F26" s="121"/>
      <c r="G26" s="121"/>
      <c r="H26" s="121"/>
      <c r="I26" s="121"/>
      <c r="J26" s="121"/>
    </row>
    <row r="27" spans="1:10" ht="45" x14ac:dyDescent="0.25">
      <c r="A27" s="6">
        <v>1</v>
      </c>
      <c r="B27" s="7" t="s">
        <v>31</v>
      </c>
      <c r="C27" s="74">
        <v>100</v>
      </c>
      <c r="D27" s="75" t="s">
        <v>19</v>
      </c>
      <c r="E27" s="75" t="s">
        <v>14</v>
      </c>
      <c r="F27" s="74">
        <f>H27/C27*100</f>
        <v>21.98</v>
      </c>
      <c r="G27" s="74">
        <v>0</v>
      </c>
      <c r="H27" s="74">
        <v>21.98</v>
      </c>
      <c r="I27" s="74">
        <f>C27-H27</f>
        <v>78.02</v>
      </c>
      <c r="J27" s="74">
        <v>100</v>
      </c>
    </row>
    <row r="28" spans="1:10" ht="30" x14ac:dyDescent="0.25">
      <c r="A28" s="6">
        <v>2</v>
      </c>
      <c r="B28" s="7" t="s">
        <v>32</v>
      </c>
      <c r="C28" s="74">
        <v>2653.91</v>
      </c>
      <c r="D28" s="75" t="s">
        <v>21</v>
      </c>
      <c r="E28" s="75" t="s">
        <v>29</v>
      </c>
      <c r="F28" s="74">
        <f t="shared" ref="F28:F30" si="4">H28/C28*100</f>
        <v>98.04062684868741</v>
      </c>
      <c r="G28" s="74">
        <v>0</v>
      </c>
      <c r="H28" s="74">
        <v>2601.91</v>
      </c>
      <c r="I28" s="74">
        <f t="shared" ref="I28:I30" si="5">C28-H28</f>
        <v>52</v>
      </c>
      <c r="J28" s="74">
        <v>5394.52</v>
      </c>
    </row>
    <row r="29" spans="1:10" ht="30" x14ac:dyDescent="0.25">
      <c r="A29" s="6">
        <v>3</v>
      </c>
      <c r="B29" s="7" t="s">
        <v>33</v>
      </c>
      <c r="C29" s="74">
        <v>500</v>
      </c>
      <c r="D29" s="75" t="s">
        <v>29</v>
      </c>
      <c r="E29" s="75" t="s">
        <v>11</v>
      </c>
      <c r="F29" s="74">
        <f t="shared" si="4"/>
        <v>60</v>
      </c>
      <c r="G29" s="74">
        <v>0</v>
      </c>
      <c r="H29" s="74">
        <v>300</v>
      </c>
      <c r="I29" s="74">
        <f t="shared" si="5"/>
        <v>200</v>
      </c>
      <c r="J29" s="74">
        <v>500</v>
      </c>
    </row>
    <row r="30" spans="1:10" ht="30" x14ac:dyDescent="0.25">
      <c r="A30" s="6">
        <v>4</v>
      </c>
      <c r="B30" s="7" t="s">
        <v>34</v>
      </c>
      <c r="C30" s="74">
        <v>2053.9299999999998</v>
      </c>
      <c r="D30" s="75" t="s">
        <v>29</v>
      </c>
      <c r="E30" s="75" t="s">
        <v>11</v>
      </c>
      <c r="F30" s="74">
        <f t="shared" si="4"/>
        <v>95.979901944077938</v>
      </c>
      <c r="G30" s="74">
        <v>0</v>
      </c>
      <c r="H30" s="74">
        <v>1971.36</v>
      </c>
      <c r="I30" s="74">
        <f t="shared" si="5"/>
        <v>82.569999999999936</v>
      </c>
      <c r="J30" s="74">
        <v>2053.9299999999998</v>
      </c>
    </row>
    <row r="31" spans="1:10" x14ac:dyDescent="0.25">
      <c r="A31" s="4"/>
      <c r="B31" s="12"/>
      <c r="C31" s="77">
        <f>C27+C28+C29+C30</f>
        <v>5307.84</v>
      </c>
      <c r="D31" s="77"/>
      <c r="E31" s="77"/>
      <c r="F31" s="77"/>
      <c r="G31" s="77">
        <f t="shared" ref="G31:J31" si="6">G27+G28+G29+G30</f>
        <v>0</v>
      </c>
      <c r="H31" s="77">
        <f t="shared" si="6"/>
        <v>4895.25</v>
      </c>
      <c r="I31" s="77">
        <f t="shared" si="6"/>
        <v>412.58999999999992</v>
      </c>
      <c r="J31" s="77">
        <f t="shared" si="6"/>
        <v>8048.4500000000007</v>
      </c>
    </row>
    <row r="32" spans="1:10" x14ac:dyDescent="0.25">
      <c r="A32" s="121" t="s">
        <v>298</v>
      </c>
      <c r="B32" s="121"/>
      <c r="C32" s="121"/>
      <c r="D32" s="121"/>
      <c r="E32" s="121"/>
      <c r="F32" s="121"/>
      <c r="G32" s="121"/>
      <c r="H32" s="121"/>
      <c r="I32" s="121"/>
      <c r="J32" s="121"/>
    </row>
    <row r="33" spans="1:10" ht="30" x14ac:dyDescent="0.25">
      <c r="A33" s="26">
        <v>1</v>
      </c>
      <c r="B33" s="7" t="s">
        <v>35</v>
      </c>
      <c r="C33" s="74">
        <v>490</v>
      </c>
      <c r="D33" s="75" t="s">
        <v>11</v>
      </c>
      <c r="E33" s="75" t="s">
        <v>80</v>
      </c>
      <c r="F33" s="74">
        <f>H33/C33*100</f>
        <v>40.816326530612244</v>
      </c>
      <c r="G33" s="74">
        <v>0</v>
      </c>
      <c r="H33" s="74">
        <v>200</v>
      </c>
      <c r="I33" s="74">
        <f>C33-H33</f>
        <v>290</v>
      </c>
      <c r="J33" s="74">
        <v>490</v>
      </c>
    </row>
    <row r="34" spans="1:10" x14ac:dyDescent="0.25">
      <c r="A34" s="6">
        <v>2</v>
      </c>
      <c r="B34" s="7" t="s">
        <v>36</v>
      </c>
      <c r="C34" s="74">
        <v>829</v>
      </c>
      <c r="D34" s="75" t="s">
        <v>12</v>
      </c>
      <c r="E34" s="75" t="s">
        <v>80</v>
      </c>
      <c r="F34" s="74">
        <f t="shared" ref="F34:F35" si="7">H34/C34*100</f>
        <v>50.663449939686366</v>
      </c>
      <c r="G34" s="74">
        <v>0</v>
      </c>
      <c r="H34" s="74">
        <v>420</v>
      </c>
      <c r="I34" s="74">
        <f t="shared" ref="I34:I35" si="8">C34-H34</f>
        <v>409</v>
      </c>
      <c r="J34" s="74">
        <v>829</v>
      </c>
    </row>
    <row r="35" spans="1:10" ht="30" x14ac:dyDescent="0.25">
      <c r="A35" s="6">
        <v>3</v>
      </c>
      <c r="B35" s="7" t="s">
        <v>37</v>
      </c>
      <c r="C35" s="74">
        <v>450</v>
      </c>
      <c r="D35" s="75" t="s">
        <v>12</v>
      </c>
      <c r="E35" s="75" t="s">
        <v>80</v>
      </c>
      <c r="F35" s="74">
        <f t="shared" si="7"/>
        <v>44.444444444444443</v>
      </c>
      <c r="G35" s="74">
        <v>0</v>
      </c>
      <c r="H35" s="74">
        <v>200</v>
      </c>
      <c r="I35" s="74">
        <f t="shared" si="8"/>
        <v>250</v>
      </c>
      <c r="J35" s="74">
        <v>450</v>
      </c>
    </row>
    <row r="36" spans="1:10" x14ac:dyDescent="0.25">
      <c r="A36" s="6"/>
      <c r="B36" s="7"/>
      <c r="C36" s="77">
        <f>C33+C34+C35</f>
        <v>1769</v>
      </c>
      <c r="D36" s="77"/>
      <c r="E36" s="77"/>
      <c r="F36" s="77"/>
      <c r="G36" s="77">
        <f t="shared" ref="G36:J36" si="9">G33+G34+G35</f>
        <v>0</v>
      </c>
      <c r="H36" s="77">
        <f t="shared" si="9"/>
        <v>820</v>
      </c>
      <c r="I36" s="77">
        <f>I33+I34+I35</f>
        <v>949</v>
      </c>
      <c r="J36" s="77">
        <f t="shared" si="9"/>
        <v>1769</v>
      </c>
    </row>
    <row r="37" spans="1:10" x14ac:dyDescent="0.25">
      <c r="A37" s="127" t="s">
        <v>300</v>
      </c>
      <c r="B37" s="127"/>
      <c r="C37" s="127"/>
      <c r="D37" s="127"/>
      <c r="E37" s="127"/>
      <c r="F37" s="127"/>
      <c r="G37" s="127"/>
      <c r="H37" s="127"/>
      <c r="I37" s="127"/>
      <c r="J37" s="127"/>
    </row>
    <row r="38" spans="1:10" ht="30" x14ac:dyDescent="0.25">
      <c r="A38" s="58">
        <v>1</v>
      </c>
      <c r="B38" s="15" t="s">
        <v>38</v>
      </c>
      <c r="C38" s="16">
        <v>180</v>
      </c>
      <c r="D38" s="17" t="s">
        <v>11</v>
      </c>
      <c r="E38" s="17" t="s">
        <v>13</v>
      </c>
      <c r="F38" s="16">
        <f>H38/C38*100</f>
        <v>5</v>
      </c>
      <c r="G38" s="16">
        <v>0</v>
      </c>
      <c r="H38" s="16">
        <v>9</v>
      </c>
      <c r="I38" s="16">
        <f>C38-H38</f>
        <v>171</v>
      </c>
      <c r="J38" s="16">
        <v>180</v>
      </c>
    </row>
    <row r="39" spans="1:10" x14ac:dyDescent="0.25">
      <c r="A39" s="62"/>
      <c r="B39" s="84"/>
      <c r="C39" s="87"/>
      <c r="D39" s="88"/>
      <c r="E39" s="88"/>
      <c r="F39" s="87"/>
      <c r="G39" s="87"/>
      <c r="H39" s="87"/>
      <c r="I39" s="87"/>
      <c r="J39" s="87"/>
    </row>
    <row r="40" spans="1:10" ht="15.75" x14ac:dyDescent="0.25">
      <c r="A40" s="118" t="s">
        <v>264</v>
      </c>
      <c r="B40" s="118"/>
      <c r="C40" s="118"/>
      <c r="D40" s="118"/>
      <c r="E40" s="118"/>
      <c r="F40" s="118"/>
      <c r="G40" s="118"/>
      <c r="H40" s="118"/>
      <c r="I40" s="118"/>
      <c r="J40" s="118"/>
    </row>
    <row r="41" spans="1:10" ht="15.75" x14ac:dyDescent="0.25">
      <c r="A41" s="119" t="s">
        <v>267</v>
      </c>
      <c r="B41" s="119"/>
      <c r="C41" s="119"/>
      <c r="D41" s="119"/>
      <c r="E41" s="119"/>
      <c r="F41" s="119"/>
      <c r="G41" s="119"/>
      <c r="H41" s="119"/>
      <c r="I41" s="119"/>
      <c r="J41" s="119"/>
    </row>
    <row r="42" spans="1:10" x14ac:dyDescent="0.25">
      <c r="J42" s="3" t="s">
        <v>266</v>
      </c>
    </row>
    <row r="43" spans="1:10" ht="85.5" x14ac:dyDescent="0.25">
      <c r="A43" s="4" t="s">
        <v>0</v>
      </c>
      <c r="B43" s="4" t="s">
        <v>1</v>
      </c>
      <c r="C43" s="5" t="s">
        <v>2</v>
      </c>
      <c r="D43" s="5" t="s">
        <v>3</v>
      </c>
      <c r="E43" s="5" t="s">
        <v>4</v>
      </c>
      <c r="F43" s="5" t="s">
        <v>5</v>
      </c>
      <c r="G43" s="5" t="s">
        <v>6</v>
      </c>
      <c r="H43" s="5" t="s">
        <v>7</v>
      </c>
      <c r="I43" s="5" t="s">
        <v>317</v>
      </c>
      <c r="J43" s="5" t="s">
        <v>8</v>
      </c>
    </row>
    <row r="44" spans="1:10" ht="30" x14ac:dyDescent="0.25">
      <c r="A44" s="4">
        <v>2</v>
      </c>
      <c r="B44" s="7" t="s">
        <v>39</v>
      </c>
      <c r="C44" s="8">
        <v>180</v>
      </c>
      <c r="D44" s="9" t="s">
        <v>11</v>
      </c>
      <c r="E44" s="9" t="s">
        <v>13</v>
      </c>
      <c r="F44" s="8">
        <f>H44/C44*100</f>
        <v>5</v>
      </c>
      <c r="G44" s="8">
        <v>0</v>
      </c>
      <c r="H44" s="8">
        <v>9</v>
      </c>
      <c r="I44" s="8">
        <f>C44-H44</f>
        <v>171</v>
      </c>
      <c r="J44" s="8">
        <v>180</v>
      </c>
    </row>
    <row r="45" spans="1:10" ht="30" x14ac:dyDescent="0.25">
      <c r="A45" s="4">
        <v>3</v>
      </c>
      <c r="B45" s="7" t="s">
        <v>40</v>
      </c>
      <c r="C45" s="8">
        <v>180</v>
      </c>
      <c r="D45" s="9" t="s">
        <v>11</v>
      </c>
      <c r="E45" s="9" t="s">
        <v>13</v>
      </c>
      <c r="F45" s="8">
        <f t="shared" ref="F45:F48" si="10">H45/C45*100</f>
        <v>5</v>
      </c>
      <c r="G45" s="8">
        <v>0</v>
      </c>
      <c r="H45" s="8">
        <v>9</v>
      </c>
      <c r="I45" s="8">
        <f t="shared" ref="I45:I48" si="11">C45-H45</f>
        <v>171</v>
      </c>
      <c r="J45" s="8">
        <v>180</v>
      </c>
    </row>
    <row r="46" spans="1:10" ht="30" x14ac:dyDescent="0.25">
      <c r="A46" s="4">
        <v>4</v>
      </c>
      <c r="B46" s="7" t="s">
        <v>41</v>
      </c>
      <c r="C46" s="8">
        <v>180</v>
      </c>
      <c r="D46" s="9" t="s">
        <v>11</v>
      </c>
      <c r="E46" s="9" t="s">
        <v>13</v>
      </c>
      <c r="F46" s="8">
        <f t="shared" si="10"/>
        <v>5</v>
      </c>
      <c r="G46" s="8">
        <v>0</v>
      </c>
      <c r="H46" s="8">
        <v>9</v>
      </c>
      <c r="I46" s="8">
        <f t="shared" si="11"/>
        <v>171</v>
      </c>
      <c r="J46" s="8">
        <v>180</v>
      </c>
    </row>
    <row r="47" spans="1:10" ht="30" x14ac:dyDescent="0.25">
      <c r="A47" s="6">
        <v>5</v>
      </c>
      <c r="B47" s="7" t="s">
        <v>42</v>
      </c>
      <c r="C47" s="8">
        <v>180</v>
      </c>
      <c r="D47" s="9" t="s">
        <v>11</v>
      </c>
      <c r="E47" s="9" t="s">
        <v>13</v>
      </c>
      <c r="F47" s="8">
        <f t="shared" si="10"/>
        <v>5</v>
      </c>
      <c r="G47" s="8">
        <v>0</v>
      </c>
      <c r="H47" s="8">
        <v>9</v>
      </c>
      <c r="I47" s="8">
        <f t="shared" si="11"/>
        <v>171</v>
      </c>
      <c r="J47" s="8">
        <v>180</v>
      </c>
    </row>
    <row r="48" spans="1:10" ht="29.25" customHeight="1" x14ac:dyDescent="0.25">
      <c r="A48" s="6">
        <v>6</v>
      </c>
      <c r="B48" s="7" t="s">
        <v>43</v>
      </c>
      <c r="C48" s="8">
        <v>180</v>
      </c>
      <c r="D48" s="9" t="s">
        <v>11</v>
      </c>
      <c r="E48" s="9" t="s">
        <v>13</v>
      </c>
      <c r="F48" s="8">
        <f t="shared" si="10"/>
        <v>5</v>
      </c>
      <c r="G48" s="8">
        <v>0</v>
      </c>
      <c r="H48" s="8">
        <v>9</v>
      </c>
      <c r="I48" s="8">
        <f t="shared" si="11"/>
        <v>171</v>
      </c>
      <c r="J48" s="8">
        <v>180</v>
      </c>
    </row>
    <row r="49" spans="1:10" x14ac:dyDescent="0.25">
      <c r="A49" s="4"/>
      <c r="B49" s="12"/>
      <c r="C49" s="13">
        <f>C48+C47+C46+C45+C44+C38</f>
        <v>1080</v>
      </c>
      <c r="D49" s="13"/>
      <c r="E49" s="13"/>
      <c r="F49" s="13"/>
      <c r="G49" s="13">
        <f t="shared" ref="G49:J49" si="12">G48+G47+G46+G45+G44+G38</f>
        <v>0</v>
      </c>
      <c r="H49" s="13">
        <f t="shared" si="12"/>
        <v>54</v>
      </c>
      <c r="I49" s="13">
        <f t="shared" si="12"/>
        <v>1026</v>
      </c>
      <c r="J49" s="13">
        <f t="shared" si="12"/>
        <v>1080</v>
      </c>
    </row>
    <row r="50" spans="1:10" x14ac:dyDescent="0.25">
      <c r="A50" s="127" t="s">
        <v>301</v>
      </c>
      <c r="B50" s="127"/>
      <c r="C50" s="127"/>
      <c r="D50" s="127"/>
      <c r="E50" s="127"/>
      <c r="F50" s="127"/>
      <c r="G50" s="127"/>
      <c r="H50" s="127"/>
      <c r="I50" s="127"/>
      <c r="J50" s="127"/>
    </row>
    <row r="51" spans="1:10" ht="30" x14ac:dyDescent="0.25">
      <c r="A51" s="6">
        <v>1</v>
      </c>
      <c r="B51" s="7" t="s">
        <v>44</v>
      </c>
      <c r="C51" s="8">
        <v>90</v>
      </c>
      <c r="D51" s="9" t="s">
        <v>11</v>
      </c>
      <c r="E51" s="9" t="s">
        <v>13</v>
      </c>
      <c r="F51" s="8">
        <f>H51/C51*100</f>
        <v>95.555555555555557</v>
      </c>
      <c r="G51" s="8">
        <v>0</v>
      </c>
      <c r="H51" s="8">
        <v>86</v>
      </c>
      <c r="I51" s="8">
        <f>C51-H51</f>
        <v>4</v>
      </c>
      <c r="J51" s="8">
        <v>90</v>
      </c>
    </row>
    <row r="52" spans="1:10" ht="30" x14ac:dyDescent="0.25">
      <c r="A52" s="6">
        <v>2</v>
      </c>
      <c r="B52" s="7" t="s">
        <v>45</v>
      </c>
      <c r="C52" s="8">
        <v>90</v>
      </c>
      <c r="D52" s="9" t="s">
        <v>11</v>
      </c>
      <c r="E52" s="9" t="s">
        <v>13</v>
      </c>
      <c r="F52" s="8">
        <f t="shared" ref="F52:F55" si="13">H52/C52*100</f>
        <v>95.555555555555557</v>
      </c>
      <c r="G52" s="8">
        <v>0</v>
      </c>
      <c r="H52" s="8">
        <v>86</v>
      </c>
      <c r="I52" s="8">
        <f t="shared" ref="I52:I55" si="14">C52-H52</f>
        <v>4</v>
      </c>
      <c r="J52" s="8">
        <v>90</v>
      </c>
    </row>
    <row r="53" spans="1:10" ht="30" x14ac:dyDescent="0.25">
      <c r="A53" s="6">
        <v>3</v>
      </c>
      <c r="B53" s="7" t="s">
        <v>46</v>
      </c>
      <c r="C53" s="8">
        <v>90</v>
      </c>
      <c r="D53" s="9" t="s">
        <v>11</v>
      </c>
      <c r="E53" s="9" t="s">
        <v>13</v>
      </c>
      <c r="F53" s="8">
        <f t="shared" si="13"/>
        <v>95.555555555555557</v>
      </c>
      <c r="G53" s="8">
        <v>0</v>
      </c>
      <c r="H53" s="8">
        <v>86</v>
      </c>
      <c r="I53" s="8">
        <f t="shared" si="14"/>
        <v>4</v>
      </c>
      <c r="J53" s="8">
        <v>90</v>
      </c>
    </row>
    <row r="54" spans="1:10" ht="48.95" customHeight="1" x14ac:dyDescent="0.25">
      <c r="A54" s="6">
        <v>4</v>
      </c>
      <c r="B54" s="7" t="s">
        <v>47</v>
      </c>
      <c r="C54" s="8">
        <v>90</v>
      </c>
      <c r="D54" s="9" t="s">
        <v>11</v>
      </c>
      <c r="E54" s="9" t="s">
        <v>13</v>
      </c>
      <c r="F54" s="8">
        <f t="shared" si="13"/>
        <v>95.555555555555557</v>
      </c>
      <c r="G54" s="8">
        <v>0</v>
      </c>
      <c r="H54" s="8">
        <v>86</v>
      </c>
      <c r="I54" s="8">
        <f t="shared" si="14"/>
        <v>4</v>
      </c>
      <c r="J54" s="8">
        <v>90</v>
      </c>
    </row>
    <row r="55" spans="1:10" ht="32.1" customHeight="1" x14ac:dyDescent="0.25">
      <c r="A55" s="14">
        <v>5</v>
      </c>
      <c r="B55" s="15" t="s">
        <v>48</v>
      </c>
      <c r="C55" s="16">
        <v>90</v>
      </c>
      <c r="D55" s="17" t="s">
        <v>11</v>
      </c>
      <c r="E55" s="17" t="s">
        <v>13</v>
      </c>
      <c r="F55" s="8">
        <f t="shared" si="13"/>
        <v>95.555555555555557</v>
      </c>
      <c r="G55" s="16">
        <v>0</v>
      </c>
      <c r="H55" s="16">
        <v>86</v>
      </c>
      <c r="I55" s="8">
        <f t="shared" si="14"/>
        <v>4</v>
      </c>
      <c r="J55" s="16">
        <v>90</v>
      </c>
    </row>
    <row r="56" spans="1:10" x14ac:dyDescent="0.25">
      <c r="A56" s="83"/>
      <c r="B56" s="84"/>
      <c r="C56" s="87"/>
      <c r="D56" s="88"/>
      <c r="E56" s="88"/>
      <c r="F56" s="87"/>
      <c r="G56" s="87"/>
      <c r="H56" s="87"/>
      <c r="I56" s="87"/>
      <c r="J56" s="87"/>
    </row>
    <row r="57" spans="1:10" ht="15.75" x14ac:dyDescent="0.25">
      <c r="A57" s="118" t="s">
        <v>264</v>
      </c>
      <c r="B57" s="118"/>
      <c r="C57" s="118"/>
      <c r="D57" s="118"/>
      <c r="E57" s="118"/>
      <c r="F57" s="118"/>
      <c r="G57" s="118"/>
      <c r="H57" s="118"/>
      <c r="I57" s="118"/>
      <c r="J57" s="118"/>
    </row>
    <row r="58" spans="1:10" ht="15.75" x14ac:dyDescent="0.25">
      <c r="A58" s="119" t="s">
        <v>267</v>
      </c>
      <c r="B58" s="119"/>
      <c r="C58" s="119"/>
      <c r="D58" s="119"/>
      <c r="E58" s="119"/>
      <c r="F58" s="119"/>
      <c r="G58" s="119"/>
      <c r="H58" s="119"/>
      <c r="I58" s="119"/>
      <c r="J58" s="119"/>
    </row>
    <row r="59" spans="1:10" x14ac:dyDescent="0.25">
      <c r="J59" s="3" t="s">
        <v>266</v>
      </c>
    </row>
    <row r="60" spans="1:10" ht="85.5" x14ac:dyDescent="0.25">
      <c r="A60" s="4" t="s">
        <v>0</v>
      </c>
      <c r="B60" s="4" t="s">
        <v>1</v>
      </c>
      <c r="C60" s="5" t="s">
        <v>2</v>
      </c>
      <c r="D60" s="5" t="s">
        <v>3</v>
      </c>
      <c r="E60" s="5" t="s">
        <v>4</v>
      </c>
      <c r="F60" s="5" t="s">
        <v>5</v>
      </c>
      <c r="G60" s="5" t="s">
        <v>6</v>
      </c>
      <c r="H60" s="5" t="s">
        <v>7</v>
      </c>
      <c r="I60" s="5" t="s">
        <v>317</v>
      </c>
      <c r="J60" s="5" t="s">
        <v>8</v>
      </c>
    </row>
    <row r="61" spans="1:10" ht="30" x14ac:dyDescent="0.25">
      <c r="A61" s="6">
        <v>6</v>
      </c>
      <c r="B61" s="7" t="s">
        <v>49</v>
      </c>
      <c r="C61" s="8">
        <v>90</v>
      </c>
      <c r="D61" s="9" t="s">
        <v>11</v>
      </c>
      <c r="E61" s="9" t="s">
        <v>13</v>
      </c>
      <c r="F61" s="8">
        <f>H61/C61*100</f>
        <v>95.555555555555557</v>
      </c>
      <c r="G61" s="8">
        <v>0</v>
      </c>
      <c r="H61" s="8">
        <v>86</v>
      </c>
      <c r="I61" s="8">
        <f>C61-H61</f>
        <v>4</v>
      </c>
      <c r="J61" s="8">
        <v>90</v>
      </c>
    </row>
    <row r="62" spans="1:10" ht="30" x14ac:dyDescent="0.25">
      <c r="A62" s="6">
        <v>7</v>
      </c>
      <c r="B62" s="7" t="s">
        <v>50</v>
      </c>
      <c r="C62" s="8">
        <v>90</v>
      </c>
      <c r="D62" s="9" t="s">
        <v>11</v>
      </c>
      <c r="E62" s="9" t="s">
        <v>13</v>
      </c>
      <c r="F62" s="8">
        <f t="shared" ref="F62:F71" si="15">H62/C62*100</f>
        <v>95.555555555555557</v>
      </c>
      <c r="G62" s="8">
        <v>0</v>
      </c>
      <c r="H62" s="8">
        <v>86</v>
      </c>
      <c r="I62" s="8">
        <f t="shared" ref="I62:I71" si="16">C62-H62</f>
        <v>4</v>
      </c>
      <c r="J62" s="8">
        <v>90</v>
      </c>
    </row>
    <row r="63" spans="1:10" ht="30" x14ac:dyDescent="0.25">
      <c r="A63" s="6">
        <v>8</v>
      </c>
      <c r="B63" s="7" t="s">
        <v>51</v>
      </c>
      <c r="C63" s="8">
        <v>90</v>
      </c>
      <c r="D63" s="9" t="s">
        <v>11</v>
      </c>
      <c r="E63" s="9" t="s">
        <v>13</v>
      </c>
      <c r="F63" s="8">
        <f t="shared" si="15"/>
        <v>95.555555555555557</v>
      </c>
      <c r="G63" s="8">
        <v>0</v>
      </c>
      <c r="H63" s="8">
        <v>86</v>
      </c>
      <c r="I63" s="8">
        <f t="shared" si="16"/>
        <v>4</v>
      </c>
      <c r="J63" s="8">
        <v>90</v>
      </c>
    </row>
    <row r="64" spans="1:10" ht="30" x14ac:dyDescent="0.25">
      <c r="A64" s="6">
        <v>9</v>
      </c>
      <c r="B64" s="7" t="s">
        <v>52</v>
      </c>
      <c r="C64" s="8">
        <v>90</v>
      </c>
      <c r="D64" s="9" t="s">
        <v>11</v>
      </c>
      <c r="E64" s="9" t="s">
        <v>13</v>
      </c>
      <c r="F64" s="8">
        <f t="shared" si="15"/>
        <v>95.555555555555557</v>
      </c>
      <c r="G64" s="8">
        <v>0</v>
      </c>
      <c r="H64" s="8">
        <v>86</v>
      </c>
      <c r="I64" s="8">
        <f t="shared" si="16"/>
        <v>4</v>
      </c>
      <c r="J64" s="8">
        <v>90</v>
      </c>
    </row>
    <row r="65" spans="1:10" ht="36" customHeight="1" x14ac:dyDescent="0.25">
      <c r="A65" s="6">
        <v>10</v>
      </c>
      <c r="B65" s="7" t="s">
        <v>53</v>
      </c>
      <c r="C65" s="8">
        <v>90</v>
      </c>
      <c r="D65" s="9" t="s">
        <v>11</v>
      </c>
      <c r="E65" s="9" t="s">
        <v>13</v>
      </c>
      <c r="F65" s="8">
        <f t="shared" si="15"/>
        <v>95.555555555555557</v>
      </c>
      <c r="G65" s="8">
        <v>0</v>
      </c>
      <c r="H65" s="8">
        <v>86</v>
      </c>
      <c r="I65" s="8">
        <f t="shared" si="16"/>
        <v>4</v>
      </c>
      <c r="J65" s="8">
        <v>90</v>
      </c>
    </row>
    <row r="66" spans="1:10" ht="30" x14ac:dyDescent="0.25">
      <c r="A66" s="6">
        <v>11</v>
      </c>
      <c r="B66" s="7" t="s">
        <v>54</v>
      </c>
      <c r="C66" s="8">
        <v>90</v>
      </c>
      <c r="D66" s="9" t="s">
        <v>11</v>
      </c>
      <c r="E66" s="9" t="s">
        <v>13</v>
      </c>
      <c r="F66" s="8">
        <f t="shared" si="15"/>
        <v>95.555555555555557</v>
      </c>
      <c r="G66" s="8">
        <v>0</v>
      </c>
      <c r="H66" s="8">
        <v>86</v>
      </c>
      <c r="I66" s="8">
        <f t="shared" si="16"/>
        <v>4</v>
      </c>
      <c r="J66" s="8">
        <v>90</v>
      </c>
    </row>
    <row r="67" spans="1:10" ht="18.600000000000001" customHeight="1" x14ac:dyDescent="0.25">
      <c r="A67" s="6">
        <v>12</v>
      </c>
      <c r="B67" s="7" t="s">
        <v>55</v>
      </c>
      <c r="C67" s="8">
        <v>90</v>
      </c>
      <c r="D67" s="9" t="s">
        <v>11</v>
      </c>
      <c r="E67" s="9" t="s">
        <v>13</v>
      </c>
      <c r="F67" s="8">
        <f t="shared" si="15"/>
        <v>95.555555555555557</v>
      </c>
      <c r="G67" s="8">
        <v>0</v>
      </c>
      <c r="H67" s="8">
        <v>86</v>
      </c>
      <c r="I67" s="8">
        <f t="shared" si="16"/>
        <v>4</v>
      </c>
      <c r="J67" s="8">
        <v>90</v>
      </c>
    </row>
    <row r="68" spans="1:10" ht="49.5" customHeight="1" x14ac:dyDescent="0.25">
      <c r="A68" s="6">
        <v>13</v>
      </c>
      <c r="B68" s="7" t="s">
        <v>56</v>
      </c>
      <c r="C68" s="8">
        <v>90</v>
      </c>
      <c r="D68" s="9" t="s">
        <v>11</v>
      </c>
      <c r="E68" s="9" t="s">
        <v>13</v>
      </c>
      <c r="F68" s="8">
        <f t="shared" si="15"/>
        <v>95.555555555555557</v>
      </c>
      <c r="G68" s="8">
        <v>0</v>
      </c>
      <c r="H68" s="8">
        <v>86</v>
      </c>
      <c r="I68" s="8">
        <f t="shared" si="16"/>
        <v>4</v>
      </c>
      <c r="J68" s="8">
        <v>90</v>
      </c>
    </row>
    <row r="69" spans="1:10" ht="33" customHeight="1" x14ac:dyDescent="0.25">
      <c r="A69" s="6">
        <v>14</v>
      </c>
      <c r="B69" s="7" t="s">
        <v>57</v>
      </c>
      <c r="C69" s="8">
        <v>90</v>
      </c>
      <c r="D69" s="9" t="s">
        <v>11</v>
      </c>
      <c r="E69" s="9" t="s">
        <v>13</v>
      </c>
      <c r="F69" s="8">
        <f t="shared" si="15"/>
        <v>95.555555555555557</v>
      </c>
      <c r="G69" s="8">
        <v>0</v>
      </c>
      <c r="H69" s="8">
        <v>86</v>
      </c>
      <c r="I69" s="8">
        <f t="shared" si="16"/>
        <v>4</v>
      </c>
      <c r="J69" s="8">
        <v>90</v>
      </c>
    </row>
    <row r="70" spans="1:10" ht="35.1" customHeight="1" x14ac:dyDescent="0.25">
      <c r="A70" s="6">
        <v>15</v>
      </c>
      <c r="B70" s="7" t="s">
        <v>58</v>
      </c>
      <c r="C70" s="8">
        <v>90</v>
      </c>
      <c r="D70" s="9" t="s">
        <v>11</v>
      </c>
      <c r="E70" s="9" t="s">
        <v>13</v>
      </c>
      <c r="F70" s="8">
        <f t="shared" si="15"/>
        <v>95.555555555555557</v>
      </c>
      <c r="G70" s="8">
        <v>0</v>
      </c>
      <c r="H70" s="8">
        <v>86</v>
      </c>
      <c r="I70" s="8">
        <f t="shared" si="16"/>
        <v>4</v>
      </c>
      <c r="J70" s="8">
        <v>90</v>
      </c>
    </row>
    <row r="71" spans="1:10" ht="30" x14ac:dyDescent="0.25">
      <c r="A71" s="6">
        <v>16</v>
      </c>
      <c r="B71" s="7" t="s">
        <v>59</v>
      </c>
      <c r="C71" s="8">
        <v>90</v>
      </c>
      <c r="D71" s="9" t="s">
        <v>11</v>
      </c>
      <c r="E71" s="9" t="s">
        <v>13</v>
      </c>
      <c r="F71" s="8">
        <f t="shared" si="15"/>
        <v>95.555555555555557</v>
      </c>
      <c r="G71" s="8">
        <v>0</v>
      </c>
      <c r="H71" s="8">
        <v>86</v>
      </c>
      <c r="I71" s="8">
        <f t="shared" si="16"/>
        <v>4</v>
      </c>
      <c r="J71" s="8">
        <v>90</v>
      </c>
    </row>
    <row r="72" spans="1:10" x14ac:dyDescent="0.25">
      <c r="A72" s="98"/>
      <c r="B72" s="99"/>
      <c r="C72" s="100"/>
      <c r="D72" s="101"/>
      <c r="E72" s="101"/>
      <c r="F72" s="100"/>
      <c r="G72" s="100"/>
      <c r="H72" s="100"/>
      <c r="I72" s="100"/>
      <c r="J72" s="100"/>
    </row>
    <row r="73" spans="1:10" ht="3" customHeight="1" x14ac:dyDescent="0.25">
      <c r="A73" s="98"/>
      <c r="B73" s="99"/>
      <c r="C73" s="100"/>
      <c r="D73" s="101"/>
      <c r="E73" s="101"/>
      <c r="F73" s="100"/>
      <c r="G73" s="100"/>
      <c r="H73" s="100"/>
      <c r="I73" s="100"/>
      <c r="J73" s="100"/>
    </row>
    <row r="74" spans="1:10" ht="14.25" customHeight="1" x14ac:dyDescent="0.25">
      <c r="A74" s="118" t="s">
        <v>264</v>
      </c>
      <c r="B74" s="118"/>
      <c r="C74" s="118"/>
      <c r="D74" s="118"/>
      <c r="E74" s="118"/>
      <c r="F74" s="118"/>
      <c r="G74" s="118"/>
      <c r="H74" s="118"/>
      <c r="I74" s="118"/>
      <c r="J74" s="118"/>
    </row>
    <row r="75" spans="1:10" ht="15.75" x14ac:dyDescent="0.25">
      <c r="A75" s="119" t="s">
        <v>267</v>
      </c>
      <c r="B75" s="119"/>
      <c r="C75" s="119"/>
      <c r="D75" s="119"/>
      <c r="E75" s="119"/>
      <c r="F75" s="119"/>
      <c r="G75" s="119"/>
      <c r="H75" s="119"/>
      <c r="I75" s="119"/>
      <c r="J75" s="119"/>
    </row>
    <row r="76" spans="1:10" ht="12.75" customHeight="1" x14ac:dyDescent="0.25">
      <c r="J76" s="3" t="s">
        <v>266</v>
      </c>
    </row>
    <row r="77" spans="1:10" ht="75" customHeight="1" x14ac:dyDescent="0.25">
      <c r="A77" s="4" t="s">
        <v>0</v>
      </c>
      <c r="B77" s="4" t="s">
        <v>1</v>
      </c>
      <c r="C77" s="5" t="s">
        <v>2</v>
      </c>
      <c r="D77" s="5" t="s">
        <v>3</v>
      </c>
      <c r="E77" s="5" t="s">
        <v>4</v>
      </c>
      <c r="F77" s="5" t="s">
        <v>5</v>
      </c>
      <c r="G77" s="5" t="s">
        <v>6</v>
      </c>
      <c r="H77" s="5" t="s">
        <v>7</v>
      </c>
      <c r="I77" s="5" t="s">
        <v>317</v>
      </c>
      <c r="J77" s="5" t="s">
        <v>8</v>
      </c>
    </row>
    <row r="78" spans="1:10" x14ac:dyDescent="0.25">
      <c r="A78" s="6">
        <v>17</v>
      </c>
      <c r="B78" s="7" t="s">
        <v>60</v>
      </c>
      <c r="C78" s="107">
        <v>90</v>
      </c>
      <c r="D78" s="73" t="s">
        <v>11</v>
      </c>
      <c r="E78" s="73" t="s">
        <v>13</v>
      </c>
      <c r="F78" s="107">
        <f>H78/C78*100</f>
        <v>95.555555555555557</v>
      </c>
      <c r="G78" s="107">
        <v>0</v>
      </c>
      <c r="H78" s="107">
        <v>86</v>
      </c>
      <c r="I78" s="107">
        <f>C78-H78</f>
        <v>4</v>
      </c>
      <c r="J78" s="107">
        <v>90</v>
      </c>
    </row>
    <row r="79" spans="1:10" ht="30" x14ac:dyDescent="0.25">
      <c r="A79" s="6">
        <v>18</v>
      </c>
      <c r="B79" s="7" t="s">
        <v>61</v>
      </c>
      <c r="C79" s="107">
        <v>90</v>
      </c>
      <c r="D79" s="73" t="s">
        <v>11</v>
      </c>
      <c r="E79" s="73" t="s">
        <v>13</v>
      </c>
      <c r="F79" s="107">
        <f t="shared" ref="F79:F81" si="17">H79/C79*100</f>
        <v>95.555555555555557</v>
      </c>
      <c r="G79" s="107">
        <v>0</v>
      </c>
      <c r="H79" s="107">
        <v>86</v>
      </c>
      <c r="I79" s="107">
        <f t="shared" ref="I79:I81" si="18">C79-H79</f>
        <v>4</v>
      </c>
      <c r="J79" s="107">
        <v>90</v>
      </c>
    </row>
    <row r="80" spans="1:10" ht="27.75" x14ac:dyDescent="0.25">
      <c r="A80" s="6">
        <v>19</v>
      </c>
      <c r="B80" s="7" t="s">
        <v>62</v>
      </c>
      <c r="C80" s="109">
        <v>90</v>
      </c>
      <c r="D80" s="110" t="s">
        <v>11</v>
      </c>
      <c r="E80" s="110" t="s">
        <v>13</v>
      </c>
      <c r="F80" s="107">
        <f t="shared" si="17"/>
        <v>95.555555555555557</v>
      </c>
      <c r="G80" s="109">
        <v>0</v>
      </c>
      <c r="H80" s="107">
        <v>86</v>
      </c>
      <c r="I80" s="107">
        <f t="shared" si="18"/>
        <v>4</v>
      </c>
      <c r="J80" s="107">
        <v>90</v>
      </c>
    </row>
    <row r="81" spans="1:10" ht="30" x14ac:dyDescent="0.25">
      <c r="A81" s="6">
        <v>20</v>
      </c>
      <c r="B81" s="7" t="s">
        <v>63</v>
      </c>
      <c r="C81" s="107">
        <v>90</v>
      </c>
      <c r="D81" s="73" t="s">
        <v>11</v>
      </c>
      <c r="E81" s="73" t="s">
        <v>13</v>
      </c>
      <c r="F81" s="107">
        <f t="shared" si="17"/>
        <v>95.555555555555557</v>
      </c>
      <c r="G81" s="107">
        <v>0</v>
      </c>
      <c r="H81" s="107">
        <v>86</v>
      </c>
      <c r="I81" s="107">
        <f t="shared" si="18"/>
        <v>4</v>
      </c>
      <c r="J81" s="107">
        <v>90</v>
      </c>
    </row>
    <row r="82" spans="1:10" x14ac:dyDescent="0.25">
      <c r="A82" s="58"/>
      <c r="B82" s="59"/>
      <c r="C82" s="60">
        <f>C81+C80+C78+C79+C70+C69+C68+C67+C66+C65+C64+C63+C62+C61+C55+C54+C53+C52+C51+C71</f>
        <v>1800</v>
      </c>
      <c r="D82" s="60"/>
      <c r="E82" s="60"/>
      <c r="F82" s="60"/>
      <c r="G82" s="60">
        <f t="shared" ref="G82:J82" si="19">G81+G80+G78+G79+G70+G69+G68+G67+G66+G65+G64+G63+G62+G61+G55+G54+G53+G52+G51+G71</f>
        <v>0</v>
      </c>
      <c r="H82" s="60">
        <f>H81+H80+H78+H79+H70+H69+H68+H67+H66+H65+H64+H63+H62+H61+H55+H54+H53+H52+H51+H71</f>
        <v>1720</v>
      </c>
      <c r="I82" s="60">
        <f>I81+I80+I78+I79+I70+I69+I68+I67+I66+I65+I64+I63+I62+I61+I55+I54+I53+I52+I51+I71</f>
        <v>80</v>
      </c>
      <c r="J82" s="60">
        <f t="shared" si="19"/>
        <v>1800</v>
      </c>
    </row>
    <row r="83" spans="1:10" x14ac:dyDescent="0.25">
      <c r="A83" s="128"/>
      <c r="B83" s="128"/>
      <c r="C83" s="128"/>
      <c r="D83" s="128"/>
      <c r="E83" s="128"/>
      <c r="F83" s="128"/>
      <c r="G83" s="128"/>
      <c r="H83" s="128"/>
      <c r="I83" s="128"/>
      <c r="J83" s="128"/>
    </row>
    <row r="84" spans="1:10" ht="30" x14ac:dyDescent="0.25">
      <c r="A84" s="6">
        <v>1</v>
      </c>
      <c r="B84" s="7" t="s">
        <v>64</v>
      </c>
      <c r="C84" s="107">
        <v>469.56</v>
      </c>
      <c r="D84" s="73" t="s">
        <v>12</v>
      </c>
      <c r="E84" s="73" t="s">
        <v>268</v>
      </c>
      <c r="F84" s="107">
        <f>H84/C84*100</f>
        <v>72.314507198228128</v>
      </c>
      <c r="G84" s="107">
        <v>0</v>
      </c>
      <c r="H84" s="107">
        <v>339.56</v>
      </c>
      <c r="I84" s="107">
        <f>C84-H84</f>
        <v>130</v>
      </c>
      <c r="J84" s="107">
        <v>469.56</v>
      </c>
    </row>
    <row r="85" spans="1:10" ht="30" x14ac:dyDescent="0.25">
      <c r="A85" s="6">
        <v>2</v>
      </c>
      <c r="B85" s="7" t="s">
        <v>65</v>
      </c>
      <c r="C85" s="107">
        <v>937.56</v>
      </c>
      <c r="D85" s="73" t="s">
        <v>12</v>
      </c>
      <c r="E85" s="73" t="s">
        <v>268</v>
      </c>
      <c r="F85" s="107">
        <f t="shared" ref="F85:F90" si="20">H85/C85*100</f>
        <v>0</v>
      </c>
      <c r="G85" s="107">
        <v>0</v>
      </c>
      <c r="H85" s="107">
        <v>0</v>
      </c>
      <c r="I85" s="107">
        <f t="shared" ref="I85:I90" si="21">C85-H85</f>
        <v>937.56</v>
      </c>
      <c r="J85" s="107">
        <v>937.56</v>
      </c>
    </row>
    <row r="86" spans="1:10" ht="30" x14ac:dyDescent="0.25">
      <c r="A86" s="6">
        <v>3</v>
      </c>
      <c r="B86" s="7" t="s">
        <v>69</v>
      </c>
      <c r="C86" s="107">
        <v>485.72</v>
      </c>
      <c r="D86" s="73" t="s">
        <v>16</v>
      </c>
      <c r="E86" s="108" t="s">
        <v>275</v>
      </c>
      <c r="F86" s="107">
        <f t="shared" si="20"/>
        <v>72.480029646710037</v>
      </c>
      <c r="G86" s="107">
        <v>0</v>
      </c>
      <c r="H86" s="107">
        <v>352.05</v>
      </c>
      <c r="I86" s="107">
        <f t="shared" si="21"/>
        <v>133.67000000000002</v>
      </c>
      <c r="J86" s="107">
        <v>485.72</v>
      </c>
    </row>
    <row r="87" spans="1:10" ht="30" x14ac:dyDescent="0.25">
      <c r="A87" s="6">
        <v>4</v>
      </c>
      <c r="B87" s="7" t="s">
        <v>70</v>
      </c>
      <c r="C87" s="107">
        <v>421.1</v>
      </c>
      <c r="D87" s="73" t="s">
        <v>16</v>
      </c>
      <c r="E87" s="108" t="s">
        <v>275</v>
      </c>
      <c r="F87" s="107">
        <f t="shared" si="20"/>
        <v>72.486345286155313</v>
      </c>
      <c r="G87" s="107">
        <v>0</v>
      </c>
      <c r="H87" s="107">
        <v>305.24</v>
      </c>
      <c r="I87" s="107">
        <f t="shared" si="21"/>
        <v>115.86000000000001</v>
      </c>
      <c r="J87" s="107">
        <v>421.1</v>
      </c>
    </row>
    <row r="88" spans="1:10" ht="30" x14ac:dyDescent="0.25">
      <c r="A88" s="6">
        <v>5</v>
      </c>
      <c r="B88" s="7" t="s">
        <v>72</v>
      </c>
      <c r="C88" s="107">
        <v>485.72</v>
      </c>
      <c r="D88" s="73" t="s">
        <v>16</v>
      </c>
      <c r="E88" s="108" t="s">
        <v>275</v>
      </c>
      <c r="F88" s="107">
        <f t="shared" si="20"/>
        <v>78.164374536770154</v>
      </c>
      <c r="G88" s="107">
        <v>0</v>
      </c>
      <c r="H88" s="107">
        <v>379.66</v>
      </c>
      <c r="I88" s="107">
        <f t="shared" si="21"/>
        <v>106.06</v>
      </c>
      <c r="J88" s="107">
        <v>523.87</v>
      </c>
    </row>
    <row r="89" spans="1:10" ht="30" x14ac:dyDescent="0.25">
      <c r="A89" s="6">
        <v>6</v>
      </c>
      <c r="B89" s="7" t="s">
        <v>74</v>
      </c>
      <c r="C89" s="107">
        <v>485.72</v>
      </c>
      <c r="D89" s="73" t="s">
        <v>12</v>
      </c>
      <c r="E89" s="108" t="s">
        <v>275</v>
      </c>
      <c r="F89" s="107">
        <f t="shared" si="20"/>
        <v>56.748744132421969</v>
      </c>
      <c r="G89" s="107">
        <v>0</v>
      </c>
      <c r="H89" s="107">
        <v>275.64</v>
      </c>
      <c r="I89" s="107">
        <f t="shared" si="21"/>
        <v>210.08000000000004</v>
      </c>
      <c r="J89" s="107">
        <v>485.72</v>
      </c>
    </row>
    <row r="90" spans="1:10" ht="30" x14ac:dyDescent="0.25">
      <c r="A90" s="6">
        <v>7</v>
      </c>
      <c r="B90" s="7" t="s">
        <v>75</v>
      </c>
      <c r="C90" s="107">
        <v>596.04999999999995</v>
      </c>
      <c r="D90" s="73" t="s">
        <v>12</v>
      </c>
      <c r="E90" s="108" t="s">
        <v>275</v>
      </c>
      <c r="F90" s="107">
        <f t="shared" si="20"/>
        <v>52.832816038922914</v>
      </c>
      <c r="G90" s="107">
        <v>0</v>
      </c>
      <c r="H90" s="107">
        <v>314.91000000000003</v>
      </c>
      <c r="I90" s="107">
        <f t="shared" si="21"/>
        <v>281.13999999999993</v>
      </c>
      <c r="J90" s="107">
        <v>596.04999999999995</v>
      </c>
    </row>
    <row r="91" spans="1:10" ht="30" x14ac:dyDescent="0.25">
      <c r="A91" s="6">
        <v>8</v>
      </c>
      <c r="B91" s="7" t="s">
        <v>77</v>
      </c>
      <c r="C91" s="107">
        <v>427.7</v>
      </c>
      <c r="D91" s="73" t="s">
        <v>23</v>
      </c>
      <c r="E91" s="46" t="s">
        <v>10</v>
      </c>
      <c r="F91" s="107">
        <f>H91/J91*100</f>
        <v>93.166452028332273</v>
      </c>
      <c r="G91" s="107">
        <v>0</v>
      </c>
      <c r="H91" s="107">
        <v>463</v>
      </c>
      <c r="I91" s="107">
        <f>J91-H91</f>
        <v>33.95999999999998</v>
      </c>
      <c r="J91" s="107">
        <v>496.96</v>
      </c>
    </row>
    <row r="92" spans="1:10" x14ac:dyDescent="0.25">
      <c r="A92" s="89"/>
      <c r="B92" s="59"/>
      <c r="C92" s="60">
        <f>C84+C85+C86+C87+C88+C89+C90+C91</f>
        <v>4309.13</v>
      </c>
      <c r="D92" s="60"/>
      <c r="E92" s="60"/>
      <c r="F92" s="60"/>
      <c r="G92" s="60">
        <f t="shared" ref="G92:J92" si="22">G84+G85+G86+G87+G88+G89+G90+G91</f>
        <v>0</v>
      </c>
      <c r="H92" s="60">
        <f t="shared" si="22"/>
        <v>2430.0600000000004</v>
      </c>
      <c r="I92" s="60">
        <f t="shared" si="22"/>
        <v>1948.33</v>
      </c>
      <c r="J92" s="60">
        <f t="shared" si="22"/>
        <v>4416.54</v>
      </c>
    </row>
    <row r="93" spans="1:10" ht="2.25" customHeight="1" x14ac:dyDescent="0.25">
      <c r="A93" s="91"/>
      <c r="B93" s="63"/>
      <c r="C93" s="64"/>
      <c r="D93" s="65"/>
      <c r="E93" s="65"/>
      <c r="F93" s="64"/>
      <c r="G93" s="64"/>
      <c r="H93" s="64"/>
      <c r="I93" s="63"/>
      <c r="J93" s="64"/>
    </row>
    <row r="94" spans="1:10" ht="3.75" customHeight="1" x14ac:dyDescent="0.25">
      <c r="A94" s="90"/>
      <c r="B94" s="61"/>
      <c r="C94" s="56"/>
      <c r="D94" s="57"/>
      <c r="E94" s="57"/>
      <c r="F94" s="56"/>
      <c r="G94" s="56"/>
      <c r="H94" s="56"/>
      <c r="I94" s="61"/>
      <c r="J94" s="56"/>
    </row>
    <row r="95" spans="1:10" ht="15.75" x14ac:dyDescent="0.25">
      <c r="A95" s="126" t="s">
        <v>264</v>
      </c>
      <c r="B95" s="126"/>
      <c r="C95" s="126"/>
      <c r="D95" s="126"/>
      <c r="E95" s="126"/>
      <c r="F95" s="126"/>
      <c r="G95" s="126"/>
      <c r="H95" s="126"/>
      <c r="I95" s="126"/>
      <c r="J95" s="126"/>
    </row>
    <row r="96" spans="1:10" ht="15.75" x14ac:dyDescent="0.25">
      <c r="A96" s="119" t="s">
        <v>267</v>
      </c>
      <c r="B96" s="119"/>
      <c r="C96" s="119"/>
      <c r="D96" s="119"/>
      <c r="E96" s="119"/>
      <c r="F96" s="119"/>
      <c r="G96" s="119"/>
      <c r="H96" s="119"/>
      <c r="I96" s="119"/>
      <c r="J96" s="119"/>
    </row>
    <row r="97" spans="1:10" x14ac:dyDescent="0.25">
      <c r="J97" s="3" t="s">
        <v>266</v>
      </c>
    </row>
    <row r="98" spans="1:10" ht="76.5" customHeight="1" x14ac:dyDescent="0.25">
      <c r="A98" s="4" t="s">
        <v>0</v>
      </c>
      <c r="B98" s="4" t="s">
        <v>1</v>
      </c>
      <c r="C98" s="5" t="s">
        <v>2</v>
      </c>
      <c r="D98" s="5" t="s">
        <v>3</v>
      </c>
      <c r="E98" s="5" t="s">
        <v>4</v>
      </c>
      <c r="F98" s="5" t="s">
        <v>5</v>
      </c>
      <c r="G98" s="5" t="s">
        <v>6</v>
      </c>
      <c r="H98" s="5" t="s">
        <v>7</v>
      </c>
      <c r="I98" s="5" t="s">
        <v>317</v>
      </c>
      <c r="J98" s="5" t="s">
        <v>8</v>
      </c>
    </row>
    <row r="99" spans="1:10" x14ac:dyDescent="0.25">
      <c r="A99" s="125" t="s">
        <v>302</v>
      </c>
      <c r="B99" s="125"/>
      <c r="C99" s="125"/>
      <c r="D99" s="125"/>
      <c r="E99" s="125"/>
      <c r="F99" s="125"/>
      <c r="G99" s="125"/>
      <c r="H99" s="125"/>
      <c r="I99" s="125"/>
      <c r="J99" s="125"/>
    </row>
    <row r="100" spans="1:10" ht="30" x14ac:dyDescent="0.25">
      <c r="A100" s="26">
        <v>1</v>
      </c>
      <c r="B100" s="7" t="s">
        <v>78</v>
      </c>
      <c r="C100" s="8">
        <v>1440</v>
      </c>
      <c r="D100" s="45" t="s">
        <v>19</v>
      </c>
      <c r="E100" s="9" t="s">
        <v>14</v>
      </c>
      <c r="F100" s="8">
        <f>H100/C100*100</f>
        <v>41.666666666666671</v>
      </c>
      <c r="G100" s="8">
        <v>0</v>
      </c>
      <c r="H100" s="8">
        <v>600</v>
      </c>
      <c r="I100" s="8">
        <f>C100-H100</f>
        <v>840</v>
      </c>
      <c r="J100" s="8">
        <v>1440</v>
      </c>
    </row>
    <row r="101" spans="1:10" ht="45" x14ac:dyDescent="0.25">
      <c r="A101" s="26">
        <v>2</v>
      </c>
      <c r="B101" s="7" t="s">
        <v>79</v>
      </c>
      <c r="C101" s="8">
        <v>492.38</v>
      </c>
      <c r="D101" s="9" t="s">
        <v>13</v>
      </c>
      <c r="E101" s="9" t="s">
        <v>80</v>
      </c>
      <c r="F101" s="8">
        <f t="shared" ref="F101:F106" si="23">H101/C101*100</f>
        <v>65.067630691742153</v>
      </c>
      <c r="G101" s="8">
        <v>0</v>
      </c>
      <c r="H101" s="8">
        <v>320.38</v>
      </c>
      <c r="I101" s="8">
        <f t="shared" ref="I101:I106" si="24">C101-H101</f>
        <v>172</v>
      </c>
      <c r="J101" s="8">
        <v>492.38</v>
      </c>
    </row>
    <row r="102" spans="1:10" ht="30" x14ac:dyDescent="0.25">
      <c r="A102" s="26">
        <v>3</v>
      </c>
      <c r="B102" s="7" t="s">
        <v>81</v>
      </c>
      <c r="C102" s="8">
        <v>475</v>
      </c>
      <c r="D102" s="9" t="s">
        <v>12</v>
      </c>
      <c r="E102" s="9" t="s">
        <v>80</v>
      </c>
      <c r="F102" s="8">
        <f t="shared" si="23"/>
        <v>73.68421052631578</v>
      </c>
      <c r="G102" s="8">
        <v>0</v>
      </c>
      <c r="H102" s="8">
        <v>350</v>
      </c>
      <c r="I102" s="8">
        <f t="shared" si="24"/>
        <v>125</v>
      </c>
      <c r="J102" s="8">
        <v>475</v>
      </c>
    </row>
    <row r="103" spans="1:10" ht="30" x14ac:dyDescent="0.25">
      <c r="A103" s="26">
        <v>4</v>
      </c>
      <c r="B103" s="7" t="s">
        <v>82</v>
      </c>
      <c r="C103" s="8">
        <v>138.79</v>
      </c>
      <c r="D103" s="9" t="s">
        <v>83</v>
      </c>
      <c r="E103" s="9" t="s">
        <v>80</v>
      </c>
      <c r="F103" s="8">
        <f t="shared" si="23"/>
        <v>90.064125657468125</v>
      </c>
      <c r="G103" s="8">
        <v>0</v>
      </c>
      <c r="H103" s="8">
        <v>125</v>
      </c>
      <c r="I103" s="8">
        <f t="shared" si="24"/>
        <v>13.789999999999992</v>
      </c>
      <c r="J103" s="8">
        <v>172.58</v>
      </c>
    </row>
    <row r="104" spans="1:10" ht="31.5" customHeight="1" x14ac:dyDescent="0.25">
      <c r="A104" s="26">
        <v>5</v>
      </c>
      <c r="B104" s="7" t="s">
        <v>84</v>
      </c>
      <c r="C104" s="8">
        <v>873.86</v>
      </c>
      <c r="D104" s="9" t="s">
        <v>11</v>
      </c>
      <c r="E104" s="9" t="s">
        <v>80</v>
      </c>
      <c r="F104" s="8">
        <f t="shared" si="23"/>
        <v>62.782367885015901</v>
      </c>
      <c r="G104" s="8">
        <v>0</v>
      </c>
      <c r="H104" s="8">
        <v>548.63</v>
      </c>
      <c r="I104" s="8">
        <f t="shared" si="24"/>
        <v>325.23</v>
      </c>
      <c r="J104" s="8">
        <v>873.86</v>
      </c>
    </row>
    <row r="105" spans="1:10" x14ac:dyDescent="0.25">
      <c r="A105" s="26">
        <v>6</v>
      </c>
      <c r="B105" s="7" t="s">
        <v>85</v>
      </c>
      <c r="C105" s="8">
        <v>912.27</v>
      </c>
      <c r="D105" s="9" t="s">
        <v>83</v>
      </c>
      <c r="E105" s="9" t="s">
        <v>80</v>
      </c>
      <c r="F105" s="8">
        <f t="shared" si="23"/>
        <v>97.801089589704802</v>
      </c>
      <c r="G105" s="8">
        <v>0</v>
      </c>
      <c r="H105" s="8">
        <v>892.21</v>
      </c>
      <c r="I105" s="8">
        <f t="shared" si="24"/>
        <v>20.059999999999945</v>
      </c>
      <c r="J105" s="8">
        <v>912.27</v>
      </c>
    </row>
    <row r="106" spans="1:10" ht="30" x14ac:dyDescent="0.25">
      <c r="A106" s="26">
        <v>7</v>
      </c>
      <c r="B106" s="20" t="s">
        <v>350</v>
      </c>
      <c r="C106" s="11">
        <v>497.96</v>
      </c>
      <c r="D106" s="21" t="s">
        <v>18</v>
      </c>
      <c r="E106" s="21" t="s">
        <v>275</v>
      </c>
      <c r="F106" s="8">
        <f t="shared" si="23"/>
        <v>0</v>
      </c>
      <c r="G106" s="11">
        <v>0</v>
      </c>
      <c r="H106" s="11">
        <v>0</v>
      </c>
      <c r="I106" s="8">
        <f t="shared" si="24"/>
        <v>497.96</v>
      </c>
      <c r="J106" s="11">
        <v>497.96</v>
      </c>
    </row>
    <row r="107" spans="1:10" ht="21.6" customHeight="1" x14ac:dyDescent="0.25">
      <c r="A107" s="18"/>
      <c r="B107" s="12"/>
      <c r="C107" s="13">
        <f>C100+C101+C102+C103+C104+C105+C106</f>
        <v>4830.26</v>
      </c>
      <c r="D107" s="13"/>
      <c r="E107" s="13"/>
      <c r="F107" s="13"/>
      <c r="G107" s="13">
        <f t="shared" ref="G107:J107" si="25">G100+G101+G102+G103+G104+G105+G106</f>
        <v>0</v>
      </c>
      <c r="H107" s="13">
        <f t="shared" si="25"/>
        <v>2836.2200000000003</v>
      </c>
      <c r="I107" s="13">
        <f t="shared" si="25"/>
        <v>1994.04</v>
      </c>
      <c r="J107" s="13">
        <f t="shared" si="25"/>
        <v>4864.05</v>
      </c>
    </row>
    <row r="108" spans="1:10" x14ac:dyDescent="0.25">
      <c r="A108" s="127" t="s">
        <v>303</v>
      </c>
      <c r="B108" s="127"/>
      <c r="C108" s="127"/>
      <c r="D108" s="127"/>
      <c r="E108" s="127"/>
      <c r="F108" s="127"/>
      <c r="G108" s="127"/>
      <c r="H108" s="127"/>
      <c r="I108" s="127"/>
      <c r="J108" s="127"/>
    </row>
    <row r="109" spans="1:10" ht="30" x14ac:dyDescent="0.25">
      <c r="A109" s="6">
        <v>1</v>
      </c>
      <c r="B109" s="7" t="s">
        <v>86</v>
      </c>
      <c r="C109" s="8">
        <v>1031</v>
      </c>
      <c r="D109" s="9" t="s">
        <v>22</v>
      </c>
      <c r="E109" s="9" t="s">
        <v>10</v>
      </c>
      <c r="F109" s="8">
        <f>H109/C109*100</f>
        <v>72.744907856450041</v>
      </c>
      <c r="G109" s="10">
        <v>0</v>
      </c>
      <c r="H109" s="10">
        <v>750</v>
      </c>
      <c r="I109" s="10">
        <f>C109-H109</f>
        <v>281</v>
      </c>
      <c r="J109" s="10">
        <v>1031</v>
      </c>
    </row>
    <row r="110" spans="1:10" ht="30" x14ac:dyDescent="0.25">
      <c r="A110" s="6">
        <v>2</v>
      </c>
      <c r="B110" s="7" t="s">
        <v>87</v>
      </c>
      <c r="C110" s="8">
        <v>807</v>
      </c>
      <c r="D110" s="9" t="s">
        <v>22</v>
      </c>
      <c r="E110" s="9" t="s">
        <v>10</v>
      </c>
      <c r="F110" s="8">
        <f t="shared" ref="F110:F112" si="26">H110/C110*100</f>
        <v>80.545229244113997</v>
      </c>
      <c r="G110" s="10">
        <v>0</v>
      </c>
      <c r="H110" s="10">
        <v>650</v>
      </c>
      <c r="I110" s="10">
        <f t="shared" ref="I110:I112" si="27">C110-H110</f>
        <v>157</v>
      </c>
      <c r="J110" s="10">
        <v>807</v>
      </c>
    </row>
    <row r="111" spans="1:10" ht="20.25" customHeight="1" x14ac:dyDescent="0.25">
      <c r="A111" s="6">
        <v>3</v>
      </c>
      <c r="B111" s="7" t="s">
        <v>88</v>
      </c>
      <c r="C111" s="8">
        <v>350</v>
      </c>
      <c r="D111" s="9" t="s">
        <v>22</v>
      </c>
      <c r="E111" s="9" t="s">
        <v>10</v>
      </c>
      <c r="F111" s="8">
        <f t="shared" si="26"/>
        <v>42.857142857142854</v>
      </c>
      <c r="G111" s="10">
        <v>0</v>
      </c>
      <c r="H111" s="10">
        <v>150</v>
      </c>
      <c r="I111" s="10">
        <f t="shared" si="27"/>
        <v>200</v>
      </c>
      <c r="J111" s="10">
        <v>350</v>
      </c>
    </row>
    <row r="112" spans="1:10" ht="30" customHeight="1" x14ac:dyDescent="0.25">
      <c r="A112" s="6">
        <v>4</v>
      </c>
      <c r="B112" s="7" t="s">
        <v>89</v>
      </c>
      <c r="C112" s="8">
        <v>1170.42</v>
      </c>
      <c r="D112" s="9" t="s">
        <v>22</v>
      </c>
      <c r="E112" s="9" t="s">
        <v>10</v>
      </c>
      <c r="F112" s="8">
        <f t="shared" si="26"/>
        <v>35.293313511389066</v>
      </c>
      <c r="G112" s="10">
        <v>0</v>
      </c>
      <c r="H112" s="10">
        <v>413.08</v>
      </c>
      <c r="I112" s="10">
        <f t="shared" si="27"/>
        <v>757.34000000000015</v>
      </c>
      <c r="J112" s="10">
        <v>1170.42</v>
      </c>
    </row>
    <row r="113" spans="1:10" ht="15.75" x14ac:dyDescent="0.25">
      <c r="A113" s="118" t="s">
        <v>264</v>
      </c>
      <c r="B113" s="118"/>
      <c r="C113" s="118"/>
      <c r="D113" s="118"/>
      <c r="E113" s="118"/>
      <c r="F113" s="118"/>
      <c r="G113" s="118"/>
      <c r="H113" s="118"/>
      <c r="I113" s="118"/>
      <c r="J113" s="118"/>
    </row>
    <row r="114" spans="1:10" ht="15.75" x14ac:dyDescent="0.25">
      <c r="A114" s="119" t="s">
        <v>267</v>
      </c>
      <c r="B114" s="119"/>
      <c r="C114" s="119"/>
      <c r="D114" s="119"/>
      <c r="E114" s="119"/>
      <c r="F114" s="119"/>
      <c r="G114" s="119"/>
      <c r="H114" s="119"/>
      <c r="I114" s="119"/>
      <c r="J114" s="119"/>
    </row>
    <row r="115" spans="1:10" x14ac:dyDescent="0.25">
      <c r="J115" s="3" t="s">
        <v>266</v>
      </c>
    </row>
    <row r="116" spans="1:10" ht="74.25" customHeight="1" x14ac:dyDescent="0.25">
      <c r="A116" s="4" t="s">
        <v>0</v>
      </c>
      <c r="B116" s="4" t="s">
        <v>1</v>
      </c>
      <c r="C116" s="5" t="s">
        <v>2</v>
      </c>
      <c r="D116" s="5" t="s">
        <v>3</v>
      </c>
      <c r="E116" s="5" t="s">
        <v>4</v>
      </c>
      <c r="F116" s="5" t="s">
        <v>5</v>
      </c>
      <c r="G116" s="5" t="s">
        <v>6</v>
      </c>
      <c r="H116" s="5" t="s">
        <v>7</v>
      </c>
      <c r="I116" s="5" t="s">
        <v>317</v>
      </c>
      <c r="J116" s="5" t="s">
        <v>8</v>
      </c>
    </row>
    <row r="117" spans="1:10" ht="30" customHeight="1" x14ac:dyDescent="0.25">
      <c r="A117" s="14">
        <v>5</v>
      </c>
      <c r="B117" s="15" t="s">
        <v>274</v>
      </c>
      <c r="C117" s="16">
        <v>3482.16</v>
      </c>
      <c r="D117" s="17" t="s">
        <v>12</v>
      </c>
      <c r="E117" s="17" t="s">
        <v>13</v>
      </c>
      <c r="F117" s="16">
        <f>H117/J117*100</f>
        <v>90.473023567431227</v>
      </c>
      <c r="G117" s="54">
        <v>0</v>
      </c>
      <c r="H117" s="54">
        <v>3673.06</v>
      </c>
      <c r="I117" s="54">
        <f>J117-H117</f>
        <v>386.7800000000002</v>
      </c>
      <c r="J117" s="54">
        <v>4059.84</v>
      </c>
    </row>
    <row r="118" spans="1:10" ht="30" x14ac:dyDescent="0.25">
      <c r="A118" s="6">
        <v>6</v>
      </c>
      <c r="B118" s="48" t="s">
        <v>351</v>
      </c>
      <c r="C118" s="8">
        <v>74.81</v>
      </c>
      <c r="D118" s="9" t="s">
        <v>23</v>
      </c>
      <c r="E118" s="9" t="s">
        <v>268</v>
      </c>
      <c r="F118" s="16">
        <f>H118/C118*100</f>
        <v>32.749632402085282</v>
      </c>
      <c r="G118" s="10">
        <v>0</v>
      </c>
      <c r="H118" s="10">
        <v>24.5</v>
      </c>
      <c r="I118" s="10">
        <f>C118-H118</f>
        <v>50.31</v>
      </c>
      <c r="J118" s="10">
        <v>74.81</v>
      </c>
    </row>
    <row r="119" spans="1:10" ht="30" x14ac:dyDescent="0.25">
      <c r="A119" s="26">
        <v>7</v>
      </c>
      <c r="B119" s="20" t="s">
        <v>90</v>
      </c>
      <c r="C119" s="11">
        <v>1236.82</v>
      </c>
      <c r="D119" s="21" t="s">
        <v>11</v>
      </c>
      <c r="E119" s="21" t="s">
        <v>16</v>
      </c>
      <c r="F119" s="16">
        <f t="shared" ref="F119:F126" si="28">H119/C119*100</f>
        <v>89.770540579874194</v>
      </c>
      <c r="G119" s="49">
        <v>0</v>
      </c>
      <c r="H119" s="49">
        <v>1110.3</v>
      </c>
      <c r="I119" s="10">
        <f t="shared" ref="I119:I126" si="29">C119-H119</f>
        <v>126.51999999999998</v>
      </c>
      <c r="J119" s="49">
        <v>1236.82</v>
      </c>
    </row>
    <row r="120" spans="1:10" ht="30" x14ac:dyDescent="0.25">
      <c r="A120" s="26">
        <v>8</v>
      </c>
      <c r="B120" s="20" t="s">
        <v>269</v>
      </c>
      <c r="C120" s="11">
        <v>67.819999999999993</v>
      </c>
      <c r="D120" s="21" t="s">
        <v>21</v>
      </c>
      <c r="E120" s="21" t="s">
        <v>14</v>
      </c>
      <c r="F120" s="16">
        <f t="shared" si="28"/>
        <v>41.285756414037159</v>
      </c>
      <c r="G120" s="49">
        <v>0</v>
      </c>
      <c r="H120" s="49">
        <v>28</v>
      </c>
      <c r="I120" s="10">
        <f t="shared" si="29"/>
        <v>39.819999999999993</v>
      </c>
      <c r="J120" s="49">
        <v>138.07</v>
      </c>
    </row>
    <row r="121" spans="1:10" ht="30" x14ac:dyDescent="0.25">
      <c r="A121" s="26">
        <v>9</v>
      </c>
      <c r="B121" s="20" t="s">
        <v>352</v>
      </c>
      <c r="C121" s="11">
        <v>99.06</v>
      </c>
      <c r="D121" s="21" t="s">
        <v>19</v>
      </c>
      <c r="E121" s="21" t="s">
        <v>18</v>
      </c>
      <c r="F121" s="16">
        <f t="shared" si="28"/>
        <v>33.313143549364021</v>
      </c>
      <c r="G121" s="49">
        <v>0</v>
      </c>
      <c r="H121" s="49">
        <v>33</v>
      </c>
      <c r="I121" s="10">
        <f t="shared" si="29"/>
        <v>66.06</v>
      </c>
      <c r="J121" s="49">
        <v>99.06</v>
      </c>
    </row>
    <row r="122" spans="1:10" ht="29.25" customHeight="1" x14ac:dyDescent="0.25">
      <c r="A122" s="26">
        <v>10</v>
      </c>
      <c r="B122" s="20" t="s">
        <v>270</v>
      </c>
      <c r="C122" s="11">
        <v>75.11</v>
      </c>
      <c r="D122" s="21" t="s">
        <v>11</v>
      </c>
      <c r="E122" s="21" t="s">
        <v>18</v>
      </c>
      <c r="F122" s="16">
        <f t="shared" si="28"/>
        <v>52.922380508587409</v>
      </c>
      <c r="G122" s="49">
        <v>0</v>
      </c>
      <c r="H122" s="49">
        <v>39.75</v>
      </c>
      <c r="I122" s="10">
        <f t="shared" si="29"/>
        <v>35.36</v>
      </c>
      <c r="J122" s="49">
        <v>75.11</v>
      </c>
    </row>
    <row r="123" spans="1:10" ht="30" x14ac:dyDescent="0.25">
      <c r="A123" s="26">
        <v>11</v>
      </c>
      <c r="B123" s="20" t="s">
        <v>271</v>
      </c>
      <c r="C123" s="11">
        <v>53.07</v>
      </c>
      <c r="D123" s="21" t="s">
        <v>22</v>
      </c>
      <c r="E123" s="21" t="s">
        <v>18</v>
      </c>
      <c r="F123" s="16">
        <f t="shared" si="28"/>
        <v>88.562276238929712</v>
      </c>
      <c r="G123" s="49">
        <v>0</v>
      </c>
      <c r="H123" s="49">
        <v>47</v>
      </c>
      <c r="I123" s="10">
        <f t="shared" si="29"/>
        <v>6.07</v>
      </c>
      <c r="J123" s="49">
        <v>53.07</v>
      </c>
    </row>
    <row r="124" spans="1:10" ht="30" x14ac:dyDescent="0.25">
      <c r="A124" s="22">
        <v>12</v>
      </c>
      <c r="B124" s="23" t="s">
        <v>92</v>
      </c>
      <c r="C124" s="24">
        <v>132.54</v>
      </c>
      <c r="D124" s="25" t="s">
        <v>80</v>
      </c>
      <c r="E124" s="25" t="s">
        <v>14</v>
      </c>
      <c r="F124" s="16">
        <f t="shared" si="28"/>
        <v>19.963784517881397</v>
      </c>
      <c r="G124" s="55">
        <v>0</v>
      </c>
      <c r="H124" s="55">
        <v>26.46</v>
      </c>
      <c r="I124" s="10">
        <f t="shared" si="29"/>
        <v>106.07999999999998</v>
      </c>
      <c r="J124" s="55">
        <v>338.04</v>
      </c>
    </row>
    <row r="125" spans="1:10" ht="92.25" customHeight="1" x14ac:dyDescent="0.25">
      <c r="A125" s="26">
        <v>13</v>
      </c>
      <c r="B125" s="20" t="s">
        <v>329</v>
      </c>
      <c r="C125" s="11">
        <v>478.88</v>
      </c>
      <c r="D125" s="21" t="s">
        <v>19</v>
      </c>
      <c r="E125" s="21" t="s">
        <v>18</v>
      </c>
      <c r="F125" s="8">
        <f t="shared" si="28"/>
        <v>20.882058135649849</v>
      </c>
      <c r="G125" s="11">
        <v>0</v>
      </c>
      <c r="H125" s="11">
        <v>100</v>
      </c>
      <c r="I125" s="10">
        <f t="shared" si="29"/>
        <v>378.88</v>
      </c>
      <c r="J125" s="49">
        <v>478.88</v>
      </c>
    </row>
    <row r="126" spans="1:10" ht="45" x14ac:dyDescent="0.25">
      <c r="A126" s="26">
        <v>14</v>
      </c>
      <c r="B126" s="20" t="s">
        <v>93</v>
      </c>
      <c r="C126" s="11">
        <v>287</v>
      </c>
      <c r="D126" s="21" t="s">
        <v>19</v>
      </c>
      <c r="E126" s="21" t="s">
        <v>18</v>
      </c>
      <c r="F126" s="8">
        <f t="shared" si="28"/>
        <v>59.233449477351918</v>
      </c>
      <c r="G126" s="11">
        <v>0</v>
      </c>
      <c r="H126" s="11">
        <v>170</v>
      </c>
      <c r="I126" s="10">
        <f t="shared" si="29"/>
        <v>117</v>
      </c>
      <c r="J126" s="11">
        <v>287</v>
      </c>
    </row>
    <row r="127" spans="1:10" ht="15.75" x14ac:dyDescent="0.25">
      <c r="A127" s="118" t="s">
        <v>264</v>
      </c>
      <c r="B127" s="118"/>
      <c r="C127" s="118"/>
      <c r="D127" s="118"/>
      <c r="E127" s="118"/>
      <c r="F127" s="118"/>
      <c r="G127" s="118"/>
      <c r="H127" s="118"/>
      <c r="I127" s="118"/>
      <c r="J127" s="118"/>
    </row>
    <row r="128" spans="1:10" ht="15.75" x14ac:dyDescent="0.25">
      <c r="A128" s="119" t="s">
        <v>267</v>
      </c>
      <c r="B128" s="119"/>
      <c r="C128" s="119"/>
      <c r="D128" s="119"/>
      <c r="E128" s="119"/>
      <c r="F128" s="119"/>
      <c r="G128" s="119"/>
      <c r="H128" s="119"/>
      <c r="I128" s="119"/>
      <c r="J128" s="119"/>
    </row>
    <row r="129" spans="1:10" x14ac:dyDescent="0.25">
      <c r="J129" s="3" t="s">
        <v>266</v>
      </c>
    </row>
    <row r="130" spans="1:10" ht="75.75" customHeight="1" x14ac:dyDescent="0.25">
      <c r="A130" s="4" t="s">
        <v>0</v>
      </c>
      <c r="B130" s="4" t="s">
        <v>1</v>
      </c>
      <c r="C130" s="5" t="s">
        <v>2</v>
      </c>
      <c r="D130" s="5" t="s">
        <v>3</v>
      </c>
      <c r="E130" s="5" t="s">
        <v>4</v>
      </c>
      <c r="F130" s="5" t="s">
        <v>5</v>
      </c>
      <c r="G130" s="5" t="s">
        <v>6</v>
      </c>
      <c r="H130" s="5" t="s">
        <v>7</v>
      </c>
      <c r="I130" s="5" t="s">
        <v>317</v>
      </c>
      <c r="J130" s="5" t="s">
        <v>8</v>
      </c>
    </row>
    <row r="131" spans="1:10" ht="60" x14ac:dyDescent="0.25">
      <c r="A131" s="26">
        <v>15</v>
      </c>
      <c r="B131" s="20" t="s">
        <v>296</v>
      </c>
      <c r="C131" s="11">
        <v>474.3</v>
      </c>
      <c r="D131" s="21" t="s">
        <v>13</v>
      </c>
      <c r="E131" s="21" t="s">
        <v>80</v>
      </c>
      <c r="F131" s="11">
        <f>H131/C131*100</f>
        <v>96.415770609318997</v>
      </c>
      <c r="G131" s="11">
        <v>0</v>
      </c>
      <c r="H131" s="11">
        <v>457.3</v>
      </c>
      <c r="I131" s="11">
        <f>C131-H131</f>
        <v>17</v>
      </c>
      <c r="J131" s="11">
        <v>474.3</v>
      </c>
    </row>
    <row r="132" spans="1:10" ht="30" x14ac:dyDescent="0.25">
      <c r="A132" s="26">
        <v>16</v>
      </c>
      <c r="B132" s="20" t="s">
        <v>94</v>
      </c>
      <c r="C132" s="11">
        <v>773.81</v>
      </c>
      <c r="D132" s="21" t="s">
        <v>29</v>
      </c>
      <c r="E132" s="21" t="s">
        <v>80</v>
      </c>
      <c r="F132" s="11">
        <f t="shared" ref="F132:F137" si="30">H132/C132*100</f>
        <v>92.270712448792352</v>
      </c>
      <c r="G132" s="11">
        <v>0</v>
      </c>
      <c r="H132" s="11">
        <v>714</v>
      </c>
      <c r="I132" s="11">
        <f t="shared" ref="I132:I137" si="31">C132-H132</f>
        <v>59.809999999999945</v>
      </c>
      <c r="J132" s="11">
        <v>773.81</v>
      </c>
    </row>
    <row r="133" spans="1:10" ht="45.95" customHeight="1" x14ac:dyDescent="0.25">
      <c r="A133" s="26">
        <v>17</v>
      </c>
      <c r="B133" s="20" t="s">
        <v>334</v>
      </c>
      <c r="C133" s="11">
        <v>742</v>
      </c>
      <c r="D133" s="21" t="s">
        <v>13</v>
      </c>
      <c r="E133" s="21" t="s">
        <v>80</v>
      </c>
      <c r="F133" s="11">
        <f t="shared" si="30"/>
        <v>61.433962264150942</v>
      </c>
      <c r="G133" s="11">
        <v>0</v>
      </c>
      <c r="H133" s="11">
        <v>455.84</v>
      </c>
      <c r="I133" s="11">
        <f t="shared" si="31"/>
        <v>286.16000000000003</v>
      </c>
      <c r="J133" s="11">
        <v>742</v>
      </c>
    </row>
    <row r="134" spans="1:10" ht="30" x14ac:dyDescent="0.25">
      <c r="A134" s="26">
        <v>18</v>
      </c>
      <c r="B134" s="20" t="s">
        <v>95</v>
      </c>
      <c r="C134" s="11">
        <v>204.17</v>
      </c>
      <c r="D134" s="21" t="s">
        <v>13</v>
      </c>
      <c r="E134" s="21" t="s">
        <v>80</v>
      </c>
      <c r="F134" s="11">
        <f t="shared" si="30"/>
        <v>73.468188274477157</v>
      </c>
      <c r="G134" s="11">
        <v>0</v>
      </c>
      <c r="H134" s="11">
        <v>150</v>
      </c>
      <c r="I134" s="11">
        <f t="shared" si="31"/>
        <v>54.169999999999987</v>
      </c>
      <c r="J134" s="49">
        <v>204.17</v>
      </c>
    </row>
    <row r="135" spans="1:10" ht="30" x14ac:dyDescent="0.25">
      <c r="A135" s="26">
        <v>19</v>
      </c>
      <c r="B135" s="20" t="s">
        <v>96</v>
      </c>
      <c r="C135" s="11">
        <v>631</v>
      </c>
      <c r="D135" s="21" t="s">
        <v>13</v>
      </c>
      <c r="E135" s="21" t="s">
        <v>80</v>
      </c>
      <c r="F135" s="11">
        <f t="shared" si="30"/>
        <v>91.442155309033282</v>
      </c>
      <c r="G135" s="11">
        <v>0</v>
      </c>
      <c r="H135" s="11">
        <v>577</v>
      </c>
      <c r="I135" s="11">
        <f t="shared" si="31"/>
        <v>54</v>
      </c>
      <c r="J135" s="49">
        <v>631</v>
      </c>
    </row>
    <row r="136" spans="1:10" ht="30" x14ac:dyDescent="0.25">
      <c r="A136" s="26">
        <v>20</v>
      </c>
      <c r="B136" s="20" t="s">
        <v>336</v>
      </c>
      <c r="C136" s="11">
        <v>350</v>
      </c>
      <c r="D136" s="21" t="s">
        <v>268</v>
      </c>
      <c r="E136" s="21" t="s">
        <v>332</v>
      </c>
      <c r="F136" s="11">
        <f t="shared" si="30"/>
        <v>26.697142857142858</v>
      </c>
      <c r="G136" s="11">
        <v>93.44</v>
      </c>
      <c r="H136" s="11">
        <v>93.44</v>
      </c>
      <c r="I136" s="11">
        <f t="shared" si="31"/>
        <v>256.56</v>
      </c>
      <c r="J136" s="49">
        <v>0</v>
      </c>
    </row>
    <row r="137" spans="1:10" ht="60" x14ac:dyDescent="0.25">
      <c r="A137" s="26">
        <v>21</v>
      </c>
      <c r="B137" s="20" t="s">
        <v>337</v>
      </c>
      <c r="C137" s="11">
        <v>80</v>
      </c>
      <c r="D137" s="21" t="s">
        <v>332</v>
      </c>
      <c r="E137" s="21" t="s">
        <v>332</v>
      </c>
      <c r="F137" s="11">
        <f t="shared" si="30"/>
        <v>9.875</v>
      </c>
      <c r="G137" s="11">
        <v>7.9</v>
      </c>
      <c r="H137" s="11">
        <f>G137</f>
        <v>7.9</v>
      </c>
      <c r="I137" s="11">
        <f t="shared" si="31"/>
        <v>72.099999999999994</v>
      </c>
      <c r="J137" s="49">
        <v>0</v>
      </c>
    </row>
    <row r="138" spans="1:10" x14ac:dyDescent="0.25">
      <c r="A138" s="27"/>
      <c r="B138" s="28"/>
      <c r="C138" s="29">
        <f>C137+C136+C135+C134+C133+C132+C131+C126+C125+C124+C123+C122+C121+C120+C119+C118+C117+C112+C111+C110+C109</f>
        <v>12600.97</v>
      </c>
      <c r="D138" s="29"/>
      <c r="E138" s="29"/>
      <c r="F138" s="29"/>
      <c r="G138" s="29">
        <f t="shared" ref="G138:J138" si="32">G137+G136+G135+G134+G133+G132+G131+G126+G125+G124+G123+G122+G121+G120+G119+G118+G117+G112+G111+G110+G109</f>
        <v>101.34</v>
      </c>
      <c r="H138" s="29">
        <f t="shared" si="32"/>
        <v>9670.6299999999992</v>
      </c>
      <c r="I138" s="29">
        <f t="shared" si="32"/>
        <v>3508.0199999999995</v>
      </c>
      <c r="J138" s="29">
        <f t="shared" si="32"/>
        <v>13024.4</v>
      </c>
    </row>
    <row r="139" spans="1:10" x14ac:dyDescent="0.25">
      <c r="A139" s="121" t="s">
        <v>304</v>
      </c>
      <c r="B139" s="121"/>
      <c r="C139" s="121"/>
      <c r="D139" s="121"/>
      <c r="E139" s="121"/>
      <c r="F139" s="121"/>
      <c r="G139" s="121"/>
      <c r="H139" s="121"/>
      <c r="I139" s="121"/>
      <c r="J139" s="121"/>
    </row>
    <row r="140" spans="1:10" ht="19.5" customHeight="1" x14ac:dyDescent="0.25">
      <c r="A140" s="26">
        <v>1</v>
      </c>
      <c r="B140" s="20" t="s">
        <v>97</v>
      </c>
      <c r="C140" s="11">
        <v>1282</v>
      </c>
      <c r="D140" s="21" t="s">
        <v>22</v>
      </c>
      <c r="E140" s="21" t="s">
        <v>10</v>
      </c>
      <c r="F140" s="11">
        <f>H140/C140*100</f>
        <v>15.600624024960998</v>
      </c>
      <c r="G140" s="11">
        <v>0</v>
      </c>
      <c r="H140" s="11">
        <v>200</v>
      </c>
      <c r="I140" s="11">
        <f>C140-H140</f>
        <v>1082</v>
      </c>
      <c r="J140" s="11">
        <v>1282</v>
      </c>
    </row>
    <row r="141" spans="1:10" ht="30" x14ac:dyDescent="0.25">
      <c r="A141" s="26">
        <v>2</v>
      </c>
      <c r="B141" s="20" t="s">
        <v>98</v>
      </c>
      <c r="C141" s="11">
        <v>1400</v>
      </c>
      <c r="D141" s="21" t="s">
        <v>22</v>
      </c>
      <c r="E141" s="21" t="s">
        <v>10</v>
      </c>
      <c r="F141" s="11">
        <f>H141/C141*100</f>
        <v>1.4285714285714286</v>
      </c>
      <c r="G141" s="11">
        <v>0</v>
      </c>
      <c r="H141" s="11">
        <v>20</v>
      </c>
      <c r="I141" s="11">
        <f>C141-H141</f>
        <v>1380</v>
      </c>
      <c r="J141" s="11">
        <v>1400</v>
      </c>
    </row>
    <row r="142" spans="1:10" x14ac:dyDescent="0.25">
      <c r="A142" s="27"/>
      <c r="B142" s="92"/>
      <c r="C142" s="29">
        <f>C140+C141</f>
        <v>2682</v>
      </c>
      <c r="D142" s="29"/>
      <c r="E142" s="29"/>
      <c r="F142" s="29"/>
      <c r="G142" s="29">
        <f t="shared" ref="G142:J142" si="33">G140+G141</f>
        <v>0</v>
      </c>
      <c r="H142" s="29">
        <f t="shared" si="33"/>
        <v>220</v>
      </c>
      <c r="I142" s="29">
        <f t="shared" si="33"/>
        <v>2462</v>
      </c>
      <c r="J142" s="29">
        <f t="shared" si="33"/>
        <v>2682</v>
      </c>
    </row>
    <row r="143" spans="1:10" ht="15.75" x14ac:dyDescent="0.25">
      <c r="A143" s="118" t="s">
        <v>264</v>
      </c>
      <c r="B143" s="118"/>
      <c r="C143" s="118"/>
      <c r="D143" s="118"/>
      <c r="E143" s="118"/>
      <c r="F143" s="118"/>
      <c r="G143" s="118"/>
      <c r="H143" s="118"/>
      <c r="I143" s="118"/>
      <c r="J143" s="118"/>
    </row>
    <row r="144" spans="1:10" ht="15.75" x14ac:dyDescent="0.25">
      <c r="A144" s="119" t="s">
        <v>267</v>
      </c>
      <c r="B144" s="119"/>
      <c r="C144" s="119"/>
      <c r="D144" s="119"/>
      <c r="E144" s="119"/>
      <c r="F144" s="119"/>
      <c r="G144" s="119"/>
      <c r="H144" s="119"/>
      <c r="I144" s="119"/>
      <c r="J144" s="119"/>
    </row>
    <row r="145" spans="1:10" x14ac:dyDescent="0.25">
      <c r="J145" s="3" t="s">
        <v>266</v>
      </c>
    </row>
    <row r="146" spans="1:10" ht="85.5" x14ac:dyDescent="0.25">
      <c r="A146" s="4" t="s">
        <v>0</v>
      </c>
      <c r="B146" s="4" t="s">
        <v>1</v>
      </c>
      <c r="C146" s="5" t="s">
        <v>2</v>
      </c>
      <c r="D146" s="5" t="s">
        <v>3</v>
      </c>
      <c r="E146" s="5" t="s">
        <v>4</v>
      </c>
      <c r="F146" s="5" t="s">
        <v>5</v>
      </c>
      <c r="G146" s="5" t="s">
        <v>6</v>
      </c>
      <c r="H146" s="5" t="s">
        <v>7</v>
      </c>
      <c r="I146" s="5" t="s">
        <v>317</v>
      </c>
      <c r="J146" s="5" t="s">
        <v>8</v>
      </c>
    </row>
    <row r="147" spans="1:10" x14ac:dyDescent="0.25">
      <c r="A147" s="121" t="s">
        <v>305</v>
      </c>
      <c r="B147" s="121"/>
      <c r="C147" s="121"/>
      <c r="D147" s="121"/>
      <c r="E147" s="121"/>
      <c r="F147" s="121"/>
      <c r="G147" s="121"/>
      <c r="H147" s="121"/>
      <c r="I147" s="121"/>
      <c r="J147" s="121"/>
    </row>
    <row r="148" spans="1:10" ht="18.95" customHeight="1" x14ac:dyDescent="0.25">
      <c r="A148" s="26">
        <v>1</v>
      </c>
      <c r="B148" s="20" t="s">
        <v>99</v>
      </c>
      <c r="C148" s="11">
        <v>30</v>
      </c>
      <c r="D148" s="21" t="s">
        <v>12</v>
      </c>
      <c r="E148" s="21" t="s">
        <v>11</v>
      </c>
      <c r="F148" s="11">
        <f>H148/C148*100</f>
        <v>80</v>
      </c>
      <c r="G148" s="11">
        <v>0</v>
      </c>
      <c r="H148" s="11">
        <v>24</v>
      </c>
      <c r="I148" s="11">
        <f>C148-H148</f>
        <v>6</v>
      </c>
      <c r="J148" s="11">
        <v>30</v>
      </c>
    </row>
    <row r="149" spans="1:10" ht="34.5" customHeight="1" x14ac:dyDescent="0.25">
      <c r="A149" s="26">
        <v>2</v>
      </c>
      <c r="B149" s="20" t="s">
        <v>100</v>
      </c>
      <c r="C149" s="11">
        <v>15</v>
      </c>
      <c r="D149" s="21" t="s">
        <v>12</v>
      </c>
      <c r="E149" s="21" t="s">
        <v>13</v>
      </c>
      <c r="F149" s="11">
        <f t="shared" ref="F149:F157" si="34">H149/C149*100</f>
        <v>76.666666666666671</v>
      </c>
      <c r="G149" s="11">
        <v>0</v>
      </c>
      <c r="H149" s="11">
        <v>11.5</v>
      </c>
      <c r="I149" s="11">
        <f t="shared" ref="I149:I157" si="35">C149-H149</f>
        <v>3.5</v>
      </c>
      <c r="J149" s="11">
        <v>15</v>
      </c>
    </row>
    <row r="150" spans="1:10" ht="60" x14ac:dyDescent="0.25">
      <c r="A150" s="26">
        <v>3</v>
      </c>
      <c r="B150" s="20" t="s">
        <v>101</v>
      </c>
      <c r="C150" s="11">
        <v>13.64</v>
      </c>
      <c r="D150" s="21" t="s">
        <v>11</v>
      </c>
      <c r="E150" s="21" t="s">
        <v>13</v>
      </c>
      <c r="F150" s="11">
        <f t="shared" si="34"/>
        <v>100</v>
      </c>
      <c r="G150" s="11">
        <v>0</v>
      </c>
      <c r="H150" s="11">
        <v>13.64</v>
      </c>
      <c r="I150" s="11">
        <f t="shared" si="35"/>
        <v>0</v>
      </c>
      <c r="J150" s="11">
        <v>13.64</v>
      </c>
    </row>
    <row r="151" spans="1:10" ht="33" customHeight="1" x14ac:dyDescent="0.25">
      <c r="A151" s="22">
        <v>4</v>
      </c>
      <c r="B151" s="23" t="s">
        <v>102</v>
      </c>
      <c r="C151" s="24">
        <v>16</v>
      </c>
      <c r="D151" s="25" t="s">
        <v>10</v>
      </c>
      <c r="E151" s="25" t="s">
        <v>12</v>
      </c>
      <c r="F151" s="11">
        <f t="shared" si="34"/>
        <v>68.75</v>
      </c>
      <c r="G151" s="24">
        <v>0</v>
      </c>
      <c r="H151" s="24">
        <v>11</v>
      </c>
      <c r="I151" s="11">
        <f t="shared" si="35"/>
        <v>5</v>
      </c>
      <c r="J151" s="24">
        <v>16</v>
      </c>
    </row>
    <row r="152" spans="1:10" ht="35.450000000000003" customHeight="1" x14ac:dyDescent="0.25">
      <c r="A152" s="26">
        <v>5</v>
      </c>
      <c r="B152" s="20" t="s">
        <v>103</v>
      </c>
      <c r="C152" s="11">
        <v>43</v>
      </c>
      <c r="D152" s="21" t="s">
        <v>12</v>
      </c>
      <c r="E152" s="21" t="s">
        <v>16</v>
      </c>
      <c r="F152" s="11">
        <f t="shared" si="34"/>
        <v>60.465116279069761</v>
      </c>
      <c r="G152" s="11">
        <v>0</v>
      </c>
      <c r="H152" s="11">
        <v>26</v>
      </c>
      <c r="I152" s="11">
        <f t="shared" si="35"/>
        <v>17</v>
      </c>
      <c r="J152" s="11">
        <v>43</v>
      </c>
    </row>
    <row r="153" spans="1:10" ht="33.6" customHeight="1" x14ac:dyDescent="0.25">
      <c r="A153" s="26">
        <v>6</v>
      </c>
      <c r="B153" s="20" t="s">
        <v>104</v>
      </c>
      <c r="C153" s="11">
        <v>50</v>
      </c>
      <c r="D153" s="21" t="s">
        <v>12</v>
      </c>
      <c r="E153" s="21" t="s">
        <v>16</v>
      </c>
      <c r="F153" s="11">
        <f t="shared" si="34"/>
        <v>86</v>
      </c>
      <c r="G153" s="11">
        <v>0</v>
      </c>
      <c r="H153" s="11">
        <v>43</v>
      </c>
      <c r="I153" s="11">
        <f t="shared" si="35"/>
        <v>7</v>
      </c>
      <c r="J153" s="11">
        <v>50</v>
      </c>
    </row>
    <row r="154" spans="1:10" ht="22.5" customHeight="1" x14ac:dyDescent="0.25">
      <c r="A154" s="26">
        <v>7</v>
      </c>
      <c r="B154" s="20" t="s">
        <v>105</v>
      </c>
      <c r="C154" s="11">
        <v>15.38</v>
      </c>
      <c r="D154" s="21" t="s">
        <v>11</v>
      </c>
      <c r="E154" s="21" t="s">
        <v>16</v>
      </c>
      <c r="F154" s="11">
        <f t="shared" si="34"/>
        <v>90.247074122236668</v>
      </c>
      <c r="G154" s="11">
        <v>0</v>
      </c>
      <c r="H154" s="11">
        <v>13.88</v>
      </c>
      <c r="I154" s="11">
        <f t="shared" si="35"/>
        <v>1.5</v>
      </c>
      <c r="J154" s="11">
        <v>15.38</v>
      </c>
    </row>
    <row r="155" spans="1:10" ht="34.5" customHeight="1" x14ac:dyDescent="0.25">
      <c r="A155" s="26">
        <v>8</v>
      </c>
      <c r="B155" s="20" t="s">
        <v>106</v>
      </c>
      <c r="C155" s="11">
        <v>18.3</v>
      </c>
      <c r="D155" s="21" t="s">
        <v>12</v>
      </c>
      <c r="E155" s="21" t="s">
        <v>16</v>
      </c>
      <c r="F155" s="11">
        <f t="shared" si="34"/>
        <v>67.213114754098356</v>
      </c>
      <c r="G155" s="11">
        <v>0</v>
      </c>
      <c r="H155" s="11">
        <v>12.3</v>
      </c>
      <c r="I155" s="11">
        <f t="shared" si="35"/>
        <v>6</v>
      </c>
      <c r="J155" s="11">
        <v>18.3</v>
      </c>
    </row>
    <row r="156" spans="1:10" ht="34.5" customHeight="1" x14ac:dyDescent="0.25">
      <c r="A156" s="26">
        <v>9</v>
      </c>
      <c r="B156" s="20" t="s">
        <v>107</v>
      </c>
      <c r="C156" s="11">
        <v>12</v>
      </c>
      <c r="D156" s="21" t="s">
        <v>10</v>
      </c>
      <c r="E156" s="21" t="s">
        <v>12</v>
      </c>
      <c r="F156" s="11">
        <f t="shared" si="34"/>
        <v>50</v>
      </c>
      <c r="G156" s="11">
        <v>0</v>
      </c>
      <c r="H156" s="11">
        <v>6</v>
      </c>
      <c r="I156" s="11">
        <f t="shared" si="35"/>
        <v>6</v>
      </c>
      <c r="J156" s="11">
        <v>12</v>
      </c>
    </row>
    <row r="157" spans="1:10" ht="47.45" customHeight="1" x14ac:dyDescent="0.25">
      <c r="A157" s="26">
        <v>10</v>
      </c>
      <c r="B157" s="20" t="s">
        <v>353</v>
      </c>
      <c r="C157" s="11">
        <v>43.75</v>
      </c>
      <c r="D157" s="21" t="s">
        <v>11</v>
      </c>
      <c r="E157" s="21" t="s">
        <v>16</v>
      </c>
      <c r="F157" s="11">
        <f t="shared" si="34"/>
        <v>93.142857142857139</v>
      </c>
      <c r="G157" s="11">
        <v>0</v>
      </c>
      <c r="H157" s="11">
        <v>40.75</v>
      </c>
      <c r="I157" s="11">
        <f t="shared" si="35"/>
        <v>3</v>
      </c>
      <c r="J157" s="11">
        <v>43.75</v>
      </c>
    </row>
    <row r="158" spans="1:10" ht="15.75" x14ac:dyDescent="0.25">
      <c r="A158" s="118" t="s">
        <v>264</v>
      </c>
      <c r="B158" s="118"/>
      <c r="C158" s="118"/>
      <c r="D158" s="118"/>
      <c r="E158" s="118"/>
      <c r="F158" s="118"/>
      <c r="G158" s="118"/>
      <c r="H158" s="118"/>
      <c r="I158" s="118"/>
      <c r="J158" s="118"/>
    </row>
    <row r="159" spans="1:10" ht="15.75" x14ac:dyDescent="0.25">
      <c r="A159" s="119" t="s">
        <v>267</v>
      </c>
      <c r="B159" s="119"/>
      <c r="C159" s="119"/>
      <c r="D159" s="119"/>
      <c r="E159" s="119"/>
      <c r="F159" s="119"/>
      <c r="G159" s="119"/>
      <c r="H159" s="119"/>
      <c r="I159" s="119"/>
      <c r="J159" s="119"/>
    </row>
    <row r="160" spans="1:10" x14ac:dyDescent="0.25">
      <c r="J160" s="3" t="s">
        <v>266</v>
      </c>
    </row>
    <row r="161" spans="1:10" ht="85.5" x14ac:dyDescent="0.25">
      <c r="A161" s="4" t="s">
        <v>0</v>
      </c>
      <c r="B161" s="4" t="s">
        <v>1</v>
      </c>
      <c r="C161" s="5" t="s">
        <v>2</v>
      </c>
      <c r="D161" s="5" t="s">
        <v>3</v>
      </c>
      <c r="E161" s="5" t="s">
        <v>4</v>
      </c>
      <c r="F161" s="5" t="s">
        <v>5</v>
      </c>
      <c r="G161" s="5" t="s">
        <v>6</v>
      </c>
      <c r="H161" s="5" t="s">
        <v>7</v>
      </c>
      <c r="I161" s="5" t="s">
        <v>317</v>
      </c>
      <c r="J161" s="5" t="s">
        <v>8</v>
      </c>
    </row>
    <row r="162" spans="1:10" ht="30" x14ac:dyDescent="0.25">
      <c r="A162" s="26">
        <v>11</v>
      </c>
      <c r="B162" s="20" t="s">
        <v>108</v>
      </c>
      <c r="C162" s="11">
        <v>18.78</v>
      </c>
      <c r="D162" s="21" t="s">
        <v>11</v>
      </c>
      <c r="E162" s="21" t="s">
        <v>16</v>
      </c>
      <c r="F162" s="11">
        <f>H162/C162*100</f>
        <v>92.012779552715656</v>
      </c>
      <c r="G162" s="11">
        <v>0</v>
      </c>
      <c r="H162" s="11">
        <v>17.28</v>
      </c>
      <c r="I162" s="11">
        <f>C162-H162</f>
        <v>1.5</v>
      </c>
      <c r="J162" s="11">
        <v>18.78</v>
      </c>
    </row>
    <row r="163" spans="1:10" ht="30" x14ac:dyDescent="0.25">
      <c r="A163" s="26">
        <v>12</v>
      </c>
      <c r="B163" s="20" t="s">
        <v>109</v>
      </c>
      <c r="C163" s="11">
        <v>8.4700000000000006</v>
      </c>
      <c r="D163" s="21" t="s">
        <v>11</v>
      </c>
      <c r="E163" s="21" t="s">
        <v>16</v>
      </c>
      <c r="F163" s="11">
        <f t="shared" ref="F163:F175" si="36">H163/C163*100</f>
        <v>88.193624557260904</v>
      </c>
      <c r="G163" s="11">
        <v>0</v>
      </c>
      <c r="H163" s="11">
        <v>7.47</v>
      </c>
      <c r="I163" s="11">
        <f t="shared" ref="I163:I175" si="37">C163-H163</f>
        <v>1.0000000000000009</v>
      </c>
      <c r="J163" s="11">
        <v>8.4700000000000006</v>
      </c>
    </row>
    <row r="164" spans="1:10" ht="21.6" customHeight="1" x14ac:dyDescent="0.25">
      <c r="A164" s="26">
        <v>13</v>
      </c>
      <c r="B164" s="20" t="s">
        <v>110</v>
      </c>
      <c r="C164" s="11">
        <v>17</v>
      </c>
      <c r="D164" s="21" t="s">
        <v>12</v>
      </c>
      <c r="E164" s="21" t="s">
        <v>13</v>
      </c>
      <c r="F164" s="11">
        <f t="shared" si="36"/>
        <v>58.82352941176471</v>
      </c>
      <c r="G164" s="11">
        <v>0</v>
      </c>
      <c r="H164" s="11">
        <v>10</v>
      </c>
      <c r="I164" s="11">
        <f t="shared" si="37"/>
        <v>7</v>
      </c>
      <c r="J164" s="11">
        <v>17</v>
      </c>
    </row>
    <row r="165" spans="1:10" ht="33.950000000000003" customHeight="1" x14ac:dyDescent="0.25">
      <c r="A165" s="26">
        <v>14</v>
      </c>
      <c r="B165" s="20" t="s">
        <v>111</v>
      </c>
      <c r="C165" s="11">
        <v>24.25</v>
      </c>
      <c r="D165" s="21" t="s">
        <v>11</v>
      </c>
      <c r="E165" s="21" t="s">
        <v>16</v>
      </c>
      <c r="F165" s="11">
        <f t="shared" si="36"/>
        <v>93.814432989690715</v>
      </c>
      <c r="G165" s="11">
        <v>0</v>
      </c>
      <c r="H165" s="11">
        <v>22.75</v>
      </c>
      <c r="I165" s="11">
        <f t="shared" si="37"/>
        <v>1.5</v>
      </c>
      <c r="J165" s="11">
        <v>24.25</v>
      </c>
    </row>
    <row r="166" spans="1:10" ht="35.1" customHeight="1" x14ac:dyDescent="0.25">
      <c r="A166" s="26">
        <v>15</v>
      </c>
      <c r="B166" s="20" t="s">
        <v>112</v>
      </c>
      <c r="C166" s="11">
        <v>17.3</v>
      </c>
      <c r="D166" s="21" t="s">
        <v>11</v>
      </c>
      <c r="E166" s="21" t="s">
        <v>16</v>
      </c>
      <c r="F166" s="11">
        <f t="shared" si="36"/>
        <v>59.537572254335259</v>
      </c>
      <c r="G166" s="11">
        <v>0</v>
      </c>
      <c r="H166" s="11">
        <v>10.3</v>
      </c>
      <c r="I166" s="11">
        <f t="shared" si="37"/>
        <v>7</v>
      </c>
      <c r="J166" s="11">
        <v>17.3</v>
      </c>
    </row>
    <row r="167" spans="1:10" ht="30" x14ac:dyDescent="0.25">
      <c r="A167" s="26">
        <v>16</v>
      </c>
      <c r="B167" s="20" t="s">
        <v>113</v>
      </c>
      <c r="C167" s="11">
        <v>22.25</v>
      </c>
      <c r="D167" s="21" t="s">
        <v>11</v>
      </c>
      <c r="E167" s="21" t="s">
        <v>16</v>
      </c>
      <c r="F167" s="11">
        <f t="shared" si="36"/>
        <v>93.258426966292134</v>
      </c>
      <c r="G167" s="11">
        <v>0</v>
      </c>
      <c r="H167" s="11">
        <v>20.75</v>
      </c>
      <c r="I167" s="11">
        <f t="shared" si="37"/>
        <v>1.5</v>
      </c>
      <c r="J167" s="11">
        <v>22.25</v>
      </c>
    </row>
    <row r="168" spans="1:10" ht="30" x14ac:dyDescent="0.25">
      <c r="A168" s="22">
        <v>17</v>
      </c>
      <c r="B168" s="23" t="s">
        <v>114</v>
      </c>
      <c r="C168" s="24">
        <v>22.25</v>
      </c>
      <c r="D168" s="25" t="s">
        <v>11</v>
      </c>
      <c r="E168" s="25" t="s">
        <v>16</v>
      </c>
      <c r="F168" s="11">
        <f t="shared" si="36"/>
        <v>100</v>
      </c>
      <c r="G168" s="24">
        <v>0</v>
      </c>
      <c r="H168" s="24">
        <v>22.25</v>
      </c>
      <c r="I168" s="11">
        <f t="shared" si="37"/>
        <v>0</v>
      </c>
      <c r="J168" s="24">
        <v>22.25</v>
      </c>
    </row>
    <row r="169" spans="1:10" ht="23.1" customHeight="1" x14ac:dyDescent="0.25">
      <c r="A169" s="26">
        <v>18</v>
      </c>
      <c r="B169" s="20" t="s">
        <v>115</v>
      </c>
      <c r="C169" s="11">
        <v>15.8</v>
      </c>
      <c r="D169" s="21" t="s">
        <v>11</v>
      </c>
      <c r="E169" s="21" t="s">
        <v>16</v>
      </c>
      <c r="F169" s="11">
        <f t="shared" si="36"/>
        <v>90.506329113924053</v>
      </c>
      <c r="G169" s="11">
        <v>0</v>
      </c>
      <c r="H169" s="11">
        <v>14.3</v>
      </c>
      <c r="I169" s="11">
        <f t="shared" si="37"/>
        <v>1.5</v>
      </c>
      <c r="J169" s="11">
        <v>15.8</v>
      </c>
    </row>
    <row r="170" spans="1:10" ht="15.95" customHeight="1" x14ac:dyDescent="0.25">
      <c r="A170" s="26">
        <v>19</v>
      </c>
      <c r="B170" s="20" t="s">
        <v>116</v>
      </c>
      <c r="C170" s="11">
        <v>5</v>
      </c>
      <c r="D170" s="21" t="s">
        <v>11</v>
      </c>
      <c r="E170" s="21" t="s">
        <v>13</v>
      </c>
      <c r="F170" s="11">
        <f t="shared" si="36"/>
        <v>70</v>
      </c>
      <c r="G170" s="11">
        <v>0</v>
      </c>
      <c r="H170" s="11">
        <v>3.5</v>
      </c>
      <c r="I170" s="11">
        <f t="shared" si="37"/>
        <v>1.5</v>
      </c>
      <c r="J170" s="11">
        <v>5</v>
      </c>
    </row>
    <row r="171" spans="1:10" ht="30" x14ac:dyDescent="0.25">
      <c r="A171" s="26">
        <v>20</v>
      </c>
      <c r="B171" s="20" t="s">
        <v>117</v>
      </c>
      <c r="C171" s="11">
        <v>23.3</v>
      </c>
      <c r="D171" s="21" t="s">
        <v>11</v>
      </c>
      <c r="E171" s="21" t="s">
        <v>16</v>
      </c>
      <c r="F171" s="11">
        <f t="shared" si="36"/>
        <v>93.562231759656655</v>
      </c>
      <c r="G171" s="11">
        <v>0</v>
      </c>
      <c r="H171" s="11">
        <v>21.8</v>
      </c>
      <c r="I171" s="11">
        <f t="shared" si="37"/>
        <v>1.5</v>
      </c>
      <c r="J171" s="11">
        <v>23.3</v>
      </c>
    </row>
    <row r="172" spans="1:10" ht="30" x14ac:dyDescent="0.25">
      <c r="A172" s="22">
        <v>21</v>
      </c>
      <c r="B172" s="23" t="s">
        <v>118</v>
      </c>
      <c r="C172" s="24">
        <v>18.3</v>
      </c>
      <c r="D172" s="25" t="s">
        <v>12</v>
      </c>
      <c r="E172" s="25" t="s">
        <v>13</v>
      </c>
      <c r="F172" s="11">
        <f t="shared" si="36"/>
        <v>50.819672131147541</v>
      </c>
      <c r="G172" s="24">
        <v>0</v>
      </c>
      <c r="H172" s="24">
        <v>9.3000000000000007</v>
      </c>
      <c r="I172" s="11">
        <f t="shared" si="37"/>
        <v>9</v>
      </c>
      <c r="J172" s="24">
        <v>18.3</v>
      </c>
    </row>
    <row r="173" spans="1:10" ht="30" x14ac:dyDescent="0.25">
      <c r="A173" s="26">
        <v>22</v>
      </c>
      <c r="B173" s="20" t="s">
        <v>119</v>
      </c>
      <c r="C173" s="11">
        <v>14.53</v>
      </c>
      <c r="D173" s="21" t="s">
        <v>11</v>
      </c>
      <c r="E173" s="21" t="s">
        <v>16</v>
      </c>
      <c r="F173" s="11">
        <f t="shared" si="36"/>
        <v>89.676531314521682</v>
      </c>
      <c r="G173" s="11">
        <v>0</v>
      </c>
      <c r="H173" s="11">
        <v>13.03</v>
      </c>
      <c r="I173" s="11">
        <f t="shared" si="37"/>
        <v>1.5</v>
      </c>
      <c r="J173" s="11">
        <v>14.53</v>
      </c>
    </row>
    <row r="174" spans="1:10" x14ac:dyDescent="0.25">
      <c r="A174" s="22">
        <v>23</v>
      </c>
      <c r="B174" s="23" t="s">
        <v>120</v>
      </c>
      <c r="C174" s="24">
        <v>14.53</v>
      </c>
      <c r="D174" s="25" t="s">
        <v>11</v>
      </c>
      <c r="E174" s="25" t="s">
        <v>16</v>
      </c>
      <c r="F174" s="24">
        <f t="shared" si="36"/>
        <v>89.676531314521682</v>
      </c>
      <c r="G174" s="24">
        <v>0</v>
      </c>
      <c r="H174" s="24">
        <v>13.03</v>
      </c>
      <c r="I174" s="24">
        <f t="shared" si="37"/>
        <v>1.5</v>
      </c>
      <c r="J174" s="24">
        <v>14.53</v>
      </c>
    </row>
    <row r="175" spans="1:10" ht="20.100000000000001" customHeight="1" x14ac:dyDescent="0.25">
      <c r="A175" s="106"/>
      <c r="B175" s="66"/>
      <c r="C175" s="67"/>
      <c r="D175" s="68"/>
      <c r="E175" s="68"/>
      <c r="F175" s="67"/>
      <c r="G175" s="67"/>
      <c r="H175" s="67"/>
      <c r="I175" s="67"/>
      <c r="J175" s="67"/>
    </row>
    <row r="176" spans="1:10" ht="15.75" x14ac:dyDescent="0.25">
      <c r="A176" s="126" t="s">
        <v>264</v>
      </c>
      <c r="B176" s="126"/>
      <c r="C176" s="126"/>
      <c r="D176" s="126"/>
      <c r="E176" s="126"/>
      <c r="F176" s="126"/>
      <c r="G176" s="126"/>
      <c r="H176" s="126"/>
      <c r="I176" s="126"/>
      <c r="J176" s="126"/>
    </row>
    <row r="177" spans="1:10" ht="15.75" x14ac:dyDescent="0.25">
      <c r="A177" s="119" t="s">
        <v>267</v>
      </c>
      <c r="B177" s="119"/>
      <c r="C177" s="119"/>
      <c r="D177" s="119"/>
      <c r="E177" s="119"/>
      <c r="F177" s="119"/>
      <c r="G177" s="119"/>
      <c r="H177" s="119"/>
      <c r="I177" s="119"/>
      <c r="J177" s="119"/>
    </row>
    <row r="178" spans="1:10" x14ac:dyDescent="0.25">
      <c r="J178" s="3" t="s">
        <v>266</v>
      </c>
    </row>
    <row r="179" spans="1:10" ht="73.5" customHeight="1" x14ac:dyDescent="0.25">
      <c r="A179" s="4" t="s">
        <v>0</v>
      </c>
      <c r="B179" s="4" t="s">
        <v>1</v>
      </c>
      <c r="C179" s="5" t="s">
        <v>2</v>
      </c>
      <c r="D179" s="5" t="s">
        <v>3</v>
      </c>
      <c r="E179" s="5" t="s">
        <v>4</v>
      </c>
      <c r="F179" s="5" t="s">
        <v>5</v>
      </c>
      <c r="G179" s="5" t="s">
        <v>6</v>
      </c>
      <c r="H179" s="5" t="s">
        <v>7</v>
      </c>
      <c r="I179" s="5" t="s">
        <v>317</v>
      </c>
      <c r="J179" s="5" t="s">
        <v>8</v>
      </c>
    </row>
    <row r="180" spans="1:10" ht="30" x14ac:dyDescent="0.25">
      <c r="A180" s="26">
        <v>24</v>
      </c>
      <c r="B180" s="20" t="s">
        <v>121</v>
      </c>
      <c r="C180" s="11">
        <v>11.76</v>
      </c>
      <c r="D180" s="21" t="s">
        <v>11</v>
      </c>
      <c r="E180" s="21" t="s">
        <v>13</v>
      </c>
      <c r="F180" s="11">
        <f>H180/C180*100</f>
        <v>87.244897959183675</v>
      </c>
      <c r="G180" s="11">
        <v>0</v>
      </c>
      <c r="H180" s="11">
        <v>10.26</v>
      </c>
      <c r="I180" s="11">
        <f>C180-H180</f>
        <v>1.5</v>
      </c>
      <c r="J180" s="11">
        <v>11.76</v>
      </c>
    </row>
    <row r="181" spans="1:10" ht="30" x14ac:dyDescent="0.25">
      <c r="A181" s="22">
        <v>25</v>
      </c>
      <c r="B181" s="23" t="s">
        <v>286</v>
      </c>
      <c r="C181" s="24">
        <v>8</v>
      </c>
      <c r="D181" s="25" t="s">
        <v>10</v>
      </c>
      <c r="E181" s="25" t="s">
        <v>11</v>
      </c>
      <c r="F181" s="11">
        <f t="shared" ref="F181:F188" si="38">H181/C181*100</f>
        <v>68.75</v>
      </c>
      <c r="G181" s="24">
        <v>0</v>
      </c>
      <c r="H181" s="24">
        <v>5.5</v>
      </c>
      <c r="I181" s="11">
        <f t="shared" ref="I181:I189" si="39">C181-H181</f>
        <v>2.5</v>
      </c>
      <c r="J181" s="24">
        <v>8</v>
      </c>
    </row>
    <row r="182" spans="1:10" ht="30" x14ac:dyDescent="0.25">
      <c r="A182" s="26">
        <v>26</v>
      </c>
      <c r="B182" s="20" t="s">
        <v>123</v>
      </c>
      <c r="C182" s="11">
        <v>22.16</v>
      </c>
      <c r="D182" s="21" t="s">
        <v>11</v>
      </c>
      <c r="E182" s="21" t="s">
        <v>16</v>
      </c>
      <c r="F182" s="11">
        <f t="shared" si="38"/>
        <v>93.231046931407946</v>
      </c>
      <c r="G182" s="11">
        <v>0</v>
      </c>
      <c r="H182" s="11">
        <v>20.66</v>
      </c>
      <c r="I182" s="11">
        <f t="shared" si="39"/>
        <v>1.5</v>
      </c>
      <c r="J182" s="11">
        <v>22.16</v>
      </c>
    </row>
    <row r="183" spans="1:10" ht="30" x14ac:dyDescent="0.25">
      <c r="A183" s="26">
        <v>27</v>
      </c>
      <c r="B183" s="20" t="s">
        <v>124</v>
      </c>
      <c r="C183" s="11">
        <v>113.98</v>
      </c>
      <c r="D183" s="21" t="s">
        <v>29</v>
      </c>
      <c r="E183" s="21" t="s">
        <v>10</v>
      </c>
      <c r="F183" s="11">
        <f t="shared" si="38"/>
        <v>1.754693805930865</v>
      </c>
      <c r="G183" s="11">
        <v>0</v>
      </c>
      <c r="H183" s="11">
        <v>2</v>
      </c>
      <c r="I183" s="11">
        <f t="shared" si="39"/>
        <v>111.98</v>
      </c>
      <c r="J183" s="11">
        <v>113.98</v>
      </c>
    </row>
    <row r="184" spans="1:10" ht="30" x14ac:dyDescent="0.25">
      <c r="A184" s="26">
        <v>28</v>
      </c>
      <c r="B184" s="20" t="s">
        <v>125</v>
      </c>
      <c r="C184" s="11">
        <v>8.67</v>
      </c>
      <c r="D184" s="21" t="s">
        <v>29</v>
      </c>
      <c r="E184" s="21" t="s">
        <v>10</v>
      </c>
      <c r="F184" s="11">
        <f t="shared" si="38"/>
        <v>51.903114186851205</v>
      </c>
      <c r="G184" s="11">
        <v>0</v>
      </c>
      <c r="H184" s="11">
        <v>4.5</v>
      </c>
      <c r="I184" s="11">
        <f t="shared" si="39"/>
        <v>4.17</v>
      </c>
      <c r="J184" s="11">
        <v>8.67</v>
      </c>
    </row>
    <row r="185" spans="1:10" ht="30" x14ac:dyDescent="0.25">
      <c r="A185" s="22">
        <v>29</v>
      </c>
      <c r="B185" s="23" t="s">
        <v>126</v>
      </c>
      <c r="C185" s="24">
        <v>30</v>
      </c>
      <c r="D185" s="25" t="s">
        <v>83</v>
      </c>
      <c r="E185" s="25" t="s">
        <v>10</v>
      </c>
      <c r="F185" s="11">
        <f t="shared" si="38"/>
        <v>100</v>
      </c>
      <c r="G185" s="24">
        <v>0</v>
      </c>
      <c r="H185" s="24">
        <v>30</v>
      </c>
      <c r="I185" s="11">
        <f t="shared" si="39"/>
        <v>0</v>
      </c>
      <c r="J185" s="24">
        <v>43.65</v>
      </c>
    </row>
    <row r="186" spans="1:10" ht="62.1" customHeight="1" x14ac:dyDescent="0.25">
      <c r="A186" s="26">
        <v>30</v>
      </c>
      <c r="B186" s="31" t="s">
        <v>127</v>
      </c>
      <c r="C186" s="32">
        <v>3646.79</v>
      </c>
      <c r="D186" s="33" t="s">
        <v>10</v>
      </c>
      <c r="E186" s="33" t="s">
        <v>80</v>
      </c>
      <c r="F186" s="11">
        <f t="shared" si="38"/>
        <v>56.125798304810537</v>
      </c>
      <c r="G186" s="32">
        <v>0</v>
      </c>
      <c r="H186" s="32">
        <v>2046.79</v>
      </c>
      <c r="I186" s="11">
        <f t="shared" si="39"/>
        <v>1600</v>
      </c>
      <c r="J186" s="11">
        <v>3646.79</v>
      </c>
    </row>
    <row r="187" spans="1:10" ht="48.95" customHeight="1" x14ac:dyDescent="0.25">
      <c r="A187" s="26">
        <v>31</v>
      </c>
      <c r="B187" s="20" t="s">
        <v>128</v>
      </c>
      <c r="C187" s="11">
        <v>25</v>
      </c>
      <c r="D187" s="21" t="s">
        <v>10</v>
      </c>
      <c r="E187" s="21" t="s">
        <v>12</v>
      </c>
      <c r="F187" s="11">
        <f t="shared" si="38"/>
        <v>52</v>
      </c>
      <c r="G187" s="11">
        <v>0</v>
      </c>
      <c r="H187" s="11">
        <v>13</v>
      </c>
      <c r="I187" s="11">
        <f t="shared" si="39"/>
        <v>12</v>
      </c>
      <c r="J187" s="11">
        <v>25</v>
      </c>
    </row>
    <row r="188" spans="1:10" ht="34.5" customHeight="1" x14ac:dyDescent="0.25">
      <c r="A188" s="26">
        <v>32</v>
      </c>
      <c r="B188" s="20" t="s">
        <v>318</v>
      </c>
      <c r="C188" s="11">
        <v>15</v>
      </c>
      <c r="D188" s="21" t="s">
        <v>10</v>
      </c>
      <c r="E188" s="21" t="s">
        <v>11</v>
      </c>
      <c r="F188" s="11">
        <f t="shared" si="38"/>
        <v>80</v>
      </c>
      <c r="G188" s="11">
        <v>0</v>
      </c>
      <c r="H188" s="11">
        <v>12</v>
      </c>
      <c r="I188" s="11">
        <f t="shared" si="39"/>
        <v>3</v>
      </c>
      <c r="J188" s="11">
        <v>15</v>
      </c>
    </row>
    <row r="189" spans="1:10" ht="60" x14ac:dyDescent="0.25">
      <c r="A189" s="26">
        <v>33</v>
      </c>
      <c r="B189" s="20" t="s">
        <v>129</v>
      </c>
      <c r="C189" s="11">
        <v>20.54</v>
      </c>
      <c r="D189" s="21" t="s">
        <v>13</v>
      </c>
      <c r="E189" s="21" t="s">
        <v>80</v>
      </c>
      <c r="F189" s="11">
        <f>H189/C189*100</f>
        <v>92.697176241480037</v>
      </c>
      <c r="G189" s="11">
        <v>0</v>
      </c>
      <c r="H189" s="11">
        <v>19.04</v>
      </c>
      <c r="I189" s="11">
        <f t="shared" si="39"/>
        <v>1.5</v>
      </c>
      <c r="J189" s="11">
        <v>20.54</v>
      </c>
    </row>
    <row r="190" spans="1:10" ht="15.75" x14ac:dyDescent="0.25">
      <c r="A190" s="118" t="s">
        <v>264</v>
      </c>
      <c r="B190" s="118"/>
      <c r="C190" s="118"/>
      <c r="D190" s="118"/>
      <c r="E190" s="118"/>
      <c r="F190" s="118"/>
      <c r="G190" s="118"/>
      <c r="H190" s="118"/>
      <c r="I190" s="118"/>
      <c r="J190" s="118"/>
    </row>
    <row r="191" spans="1:10" ht="15.75" x14ac:dyDescent="0.25">
      <c r="A191" s="119" t="s">
        <v>267</v>
      </c>
      <c r="B191" s="119"/>
      <c r="C191" s="119"/>
      <c r="D191" s="119"/>
      <c r="E191" s="119"/>
      <c r="F191" s="119"/>
      <c r="G191" s="119"/>
      <c r="H191" s="119"/>
      <c r="I191" s="119"/>
      <c r="J191" s="119"/>
    </row>
    <row r="192" spans="1:10" x14ac:dyDescent="0.25">
      <c r="J192" s="3" t="s">
        <v>266</v>
      </c>
    </row>
    <row r="193" spans="1:10" ht="75.75" customHeight="1" x14ac:dyDescent="0.25">
      <c r="A193" s="4" t="s">
        <v>0</v>
      </c>
      <c r="B193" s="4" t="s">
        <v>1</v>
      </c>
      <c r="C193" s="5" t="s">
        <v>2</v>
      </c>
      <c r="D193" s="5" t="s">
        <v>3</v>
      </c>
      <c r="E193" s="5" t="s">
        <v>4</v>
      </c>
      <c r="F193" s="5" t="s">
        <v>5</v>
      </c>
      <c r="G193" s="5" t="s">
        <v>6</v>
      </c>
      <c r="H193" s="5" t="s">
        <v>7</v>
      </c>
      <c r="I193" s="5" t="s">
        <v>317</v>
      </c>
      <c r="J193" s="5" t="s">
        <v>8</v>
      </c>
    </row>
    <row r="194" spans="1:10" ht="33.6" customHeight="1" x14ac:dyDescent="0.25">
      <c r="A194" s="26">
        <v>34</v>
      </c>
      <c r="B194" s="20" t="s">
        <v>130</v>
      </c>
      <c r="C194" s="11">
        <v>18</v>
      </c>
      <c r="D194" s="21" t="s">
        <v>13</v>
      </c>
      <c r="E194" s="21" t="s">
        <v>16</v>
      </c>
      <c r="F194" s="11">
        <f>H194/C194*100</f>
        <v>91.666666666666657</v>
      </c>
      <c r="G194" s="11">
        <v>0</v>
      </c>
      <c r="H194" s="11">
        <v>16.5</v>
      </c>
      <c r="I194" s="11">
        <f>C194-H194</f>
        <v>1.5</v>
      </c>
      <c r="J194" s="11">
        <v>18</v>
      </c>
    </row>
    <row r="195" spans="1:10" ht="34.5" customHeight="1" x14ac:dyDescent="0.25">
      <c r="A195" s="26">
        <v>35</v>
      </c>
      <c r="B195" s="20" t="s">
        <v>288</v>
      </c>
      <c r="C195" s="11">
        <v>6.9</v>
      </c>
      <c r="D195" s="21" t="s">
        <v>11</v>
      </c>
      <c r="E195" s="21" t="s">
        <v>16</v>
      </c>
      <c r="F195" s="11">
        <f t="shared" ref="F195:F206" si="40">H195/C195*100</f>
        <v>78.260869565217391</v>
      </c>
      <c r="G195" s="11">
        <v>0</v>
      </c>
      <c r="H195" s="11">
        <v>5.4</v>
      </c>
      <c r="I195" s="11">
        <f t="shared" ref="I195:I206" si="41">C195-H195</f>
        <v>1.5</v>
      </c>
      <c r="J195" s="11">
        <v>6.9</v>
      </c>
    </row>
    <row r="196" spans="1:10" ht="33.950000000000003" customHeight="1" x14ac:dyDescent="0.25">
      <c r="A196" s="26">
        <v>36</v>
      </c>
      <c r="B196" s="20" t="s">
        <v>287</v>
      </c>
      <c r="C196" s="11">
        <v>7.4</v>
      </c>
      <c r="D196" s="21" t="s">
        <v>11</v>
      </c>
      <c r="E196" s="21" t="s">
        <v>13</v>
      </c>
      <c r="F196" s="11">
        <f t="shared" si="40"/>
        <v>79.729729729729726</v>
      </c>
      <c r="G196" s="11">
        <v>0</v>
      </c>
      <c r="H196" s="11">
        <v>5.9</v>
      </c>
      <c r="I196" s="11">
        <f t="shared" si="41"/>
        <v>1.5</v>
      </c>
      <c r="J196" s="11">
        <v>7.4</v>
      </c>
    </row>
    <row r="197" spans="1:10" ht="21" customHeight="1" x14ac:dyDescent="0.25">
      <c r="A197" s="26">
        <v>37</v>
      </c>
      <c r="B197" s="20" t="s">
        <v>131</v>
      </c>
      <c r="C197" s="11">
        <v>14.85</v>
      </c>
      <c r="D197" s="21" t="s">
        <v>11</v>
      </c>
      <c r="E197" s="21" t="s">
        <v>80</v>
      </c>
      <c r="F197" s="11">
        <f t="shared" si="40"/>
        <v>52.861952861952865</v>
      </c>
      <c r="G197" s="11">
        <v>0</v>
      </c>
      <c r="H197" s="11">
        <v>7.85</v>
      </c>
      <c r="I197" s="11">
        <f t="shared" si="41"/>
        <v>7</v>
      </c>
      <c r="J197" s="11">
        <v>14.85</v>
      </c>
    </row>
    <row r="198" spans="1:10" ht="19.5" customHeight="1" x14ac:dyDescent="0.25">
      <c r="A198" s="26">
        <v>38</v>
      </c>
      <c r="B198" s="20" t="s">
        <v>132</v>
      </c>
      <c r="C198" s="11">
        <v>17</v>
      </c>
      <c r="D198" s="21" t="s">
        <v>11</v>
      </c>
      <c r="E198" s="21" t="s">
        <v>80</v>
      </c>
      <c r="F198" s="11">
        <f t="shared" si="40"/>
        <v>58.82352941176471</v>
      </c>
      <c r="G198" s="11">
        <v>0</v>
      </c>
      <c r="H198" s="11">
        <v>10</v>
      </c>
      <c r="I198" s="11">
        <f t="shared" si="41"/>
        <v>7</v>
      </c>
      <c r="J198" s="11">
        <v>17</v>
      </c>
    </row>
    <row r="199" spans="1:10" ht="36.950000000000003" customHeight="1" x14ac:dyDescent="0.25">
      <c r="A199" s="26">
        <v>39</v>
      </c>
      <c r="B199" s="20" t="s">
        <v>133</v>
      </c>
      <c r="C199" s="11">
        <v>17.3</v>
      </c>
      <c r="D199" s="21" t="s">
        <v>11</v>
      </c>
      <c r="E199" s="21" t="s">
        <v>80</v>
      </c>
      <c r="F199" s="11">
        <f t="shared" si="40"/>
        <v>59.537572254335259</v>
      </c>
      <c r="G199" s="11">
        <v>0</v>
      </c>
      <c r="H199" s="11">
        <v>10.3</v>
      </c>
      <c r="I199" s="11">
        <f t="shared" si="41"/>
        <v>7</v>
      </c>
      <c r="J199" s="11">
        <v>17.3</v>
      </c>
    </row>
    <row r="200" spans="1:10" ht="18" customHeight="1" x14ac:dyDescent="0.25">
      <c r="A200" s="26">
        <v>40</v>
      </c>
      <c r="B200" s="20" t="s">
        <v>285</v>
      </c>
      <c r="C200" s="11">
        <v>5</v>
      </c>
      <c r="D200" s="21" t="s">
        <v>12</v>
      </c>
      <c r="E200" s="21" t="s">
        <v>11</v>
      </c>
      <c r="F200" s="11">
        <f t="shared" si="40"/>
        <v>60</v>
      </c>
      <c r="G200" s="11">
        <v>0</v>
      </c>
      <c r="H200" s="11">
        <v>3</v>
      </c>
      <c r="I200" s="11">
        <f t="shared" si="41"/>
        <v>2</v>
      </c>
      <c r="J200" s="11">
        <v>5</v>
      </c>
    </row>
    <row r="201" spans="1:10" ht="30" x14ac:dyDescent="0.25">
      <c r="A201" s="26">
        <v>41</v>
      </c>
      <c r="B201" s="20" t="s">
        <v>284</v>
      </c>
      <c r="C201" s="11">
        <v>25</v>
      </c>
      <c r="D201" s="21" t="s">
        <v>10</v>
      </c>
      <c r="E201" s="21" t="s">
        <v>12</v>
      </c>
      <c r="F201" s="11">
        <f t="shared" si="40"/>
        <v>72</v>
      </c>
      <c r="G201" s="11">
        <v>0</v>
      </c>
      <c r="H201" s="11">
        <v>18</v>
      </c>
      <c r="I201" s="11">
        <f t="shared" si="41"/>
        <v>7</v>
      </c>
      <c r="J201" s="11">
        <v>25</v>
      </c>
    </row>
    <row r="202" spans="1:10" ht="30" x14ac:dyDescent="0.25">
      <c r="A202" s="26">
        <v>42</v>
      </c>
      <c r="B202" s="20" t="s">
        <v>134</v>
      </c>
      <c r="C202" s="11">
        <v>25.08</v>
      </c>
      <c r="D202" s="21" t="s">
        <v>13</v>
      </c>
      <c r="E202" s="21" t="s">
        <v>80</v>
      </c>
      <c r="F202" s="11">
        <f t="shared" si="40"/>
        <v>94.019138755980862</v>
      </c>
      <c r="G202" s="11">
        <v>0</v>
      </c>
      <c r="H202" s="11">
        <v>23.58</v>
      </c>
      <c r="I202" s="11">
        <f t="shared" si="41"/>
        <v>1.5</v>
      </c>
      <c r="J202" s="11">
        <v>25.08</v>
      </c>
    </row>
    <row r="203" spans="1:10" ht="31.5" customHeight="1" x14ac:dyDescent="0.25">
      <c r="A203" s="26">
        <v>43</v>
      </c>
      <c r="B203" s="20" t="s">
        <v>135</v>
      </c>
      <c r="C203" s="11">
        <v>10</v>
      </c>
      <c r="D203" s="21" t="s">
        <v>11</v>
      </c>
      <c r="E203" s="21" t="s">
        <v>80</v>
      </c>
      <c r="F203" s="11">
        <f t="shared" si="40"/>
        <v>50</v>
      </c>
      <c r="G203" s="11">
        <v>0</v>
      </c>
      <c r="H203" s="11">
        <v>5</v>
      </c>
      <c r="I203" s="11">
        <f t="shared" si="41"/>
        <v>5</v>
      </c>
      <c r="J203" s="11">
        <v>10</v>
      </c>
    </row>
    <row r="204" spans="1:10" ht="30" x14ac:dyDescent="0.25">
      <c r="A204" s="26">
        <v>44</v>
      </c>
      <c r="B204" s="20" t="s">
        <v>136</v>
      </c>
      <c r="C204" s="11">
        <v>11.76</v>
      </c>
      <c r="D204" s="21" t="s">
        <v>13</v>
      </c>
      <c r="E204" s="21" t="s">
        <v>80</v>
      </c>
      <c r="F204" s="11">
        <f t="shared" si="40"/>
        <v>87.244897959183675</v>
      </c>
      <c r="G204" s="11">
        <v>0</v>
      </c>
      <c r="H204" s="11">
        <v>10.26</v>
      </c>
      <c r="I204" s="11">
        <f t="shared" si="41"/>
        <v>1.5</v>
      </c>
      <c r="J204" s="11">
        <v>11.76</v>
      </c>
    </row>
    <row r="205" spans="1:10" ht="30" x14ac:dyDescent="0.25">
      <c r="A205" s="26">
        <v>45</v>
      </c>
      <c r="B205" s="20" t="s">
        <v>137</v>
      </c>
      <c r="C205" s="11">
        <v>43.65</v>
      </c>
      <c r="D205" s="21" t="s">
        <v>83</v>
      </c>
      <c r="E205" s="21" t="s">
        <v>80</v>
      </c>
      <c r="F205" s="11">
        <f t="shared" si="40"/>
        <v>72.164948453608247</v>
      </c>
      <c r="G205" s="11">
        <v>0</v>
      </c>
      <c r="H205" s="11">
        <v>31.5</v>
      </c>
      <c r="I205" s="11">
        <f t="shared" si="41"/>
        <v>12.149999999999999</v>
      </c>
      <c r="J205" s="11">
        <v>43.65</v>
      </c>
    </row>
    <row r="206" spans="1:10" ht="30" x14ac:dyDescent="0.25">
      <c r="A206" s="26">
        <v>46</v>
      </c>
      <c r="B206" s="20" t="s">
        <v>122</v>
      </c>
      <c r="C206" s="11">
        <v>15</v>
      </c>
      <c r="D206" s="21" t="s">
        <v>13</v>
      </c>
      <c r="E206" s="21" t="s">
        <v>80</v>
      </c>
      <c r="F206" s="11">
        <f t="shared" si="40"/>
        <v>90</v>
      </c>
      <c r="G206" s="11">
        <v>0</v>
      </c>
      <c r="H206" s="11">
        <v>13.5</v>
      </c>
      <c r="I206" s="11">
        <f t="shared" si="41"/>
        <v>1.5</v>
      </c>
      <c r="J206" s="11">
        <v>15</v>
      </c>
    </row>
    <row r="207" spans="1:10" ht="15.75" x14ac:dyDescent="0.25">
      <c r="A207" s="118" t="s">
        <v>264</v>
      </c>
      <c r="B207" s="118"/>
      <c r="C207" s="118"/>
      <c r="D207" s="118"/>
      <c r="E207" s="118"/>
      <c r="F207" s="118"/>
      <c r="G207" s="118"/>
      <c r="H207" s="118"/>
      <c r="I207" s="118"/>
      <c r="J207" s="118"/>
    </row>
    <row r="208" spans="1:10" ht="15.75" x14ac:dyDescent="0.25">
      <c r="A208" s="119" t="s">
        <v>267</v>
      </c>
      <c r="B208" s="119"/>
      <c r="C208" s="119"/>
      <c r="D208" s="119"/>
      <c r="E208" s="119"/>
      <c r="F208" s="119"/>
      <c r="G208" s="119"/>
      <c r="H208" s="119"/>
      <c r="I208" s="119"/>
      <c r="J208" s="119"/>
    </row>
    <row r="209" spans="1:10" x14ac:dyDescent="0.25">
      <c r="J209" s="3" t="s">
        <v>266</v>
      </c>
    </row>
    <row r="210" spans="1:10" ht="74.25" customHeight="1" x14ac:dyDescent="0.25">
      <c r="A210" s="4" t="s">
        <v>0</v>
      </c>
      <c r="B210" s="4" t="s">
        <v>1</v>
      </c>
      <c r="C210" s="5" t="s">
        <v>2</v>
      </c>
      <c r="D210" s="5" t="s">
        <v>3</v>
      </c>
      <c r="E210" s="5" t="s">
        <v>4</v>
      </c>
      <c r="F210" s="5" t="s">
        <v>5</v>
      </c>
      <c r="G210" s="5" t="s">
        <v>6</v>
      </c>
      <c r="H210" s="5" t="s">
        <v>7</v>
      </c>
      <c r="I210" s="5" t="s">
        <v>317</v>
      </c>
      <c r="J210" s="5" t="s">
        <v>8</v>
      </c>
    </row>
    <row r="211" spans="1:10" ht="45" x14ac:dyDescent="0.25">
      <c r="A211" s="26">
        <v>47</v>
      </c>
      <c r="B211" s="20" t="s">
        <v>319</v>
      </c>
      <c r="C211" s="11">
        <v>11.5</v>
      </c>
      <c r="D211" s="21" t="s">
        <v>12</v>
      </c>
      <c r="E211" s="21" t="s">
        <v>11</v>
      </c>
      <c r="F211" s="11">
        <f>H211/C211*100</f>
        <v>65.217391304347828</v>
      </c>
      <c r="G211" s="11">
        <v>0</v>
      </c>
      <c r="H211" s="11">
        <v>7.5</v>
      </c>
      <c r="I211" s="11">
        <f>C211-H211</f>
        <v>4</v>
      </c>
      <c r="J211" s="11">
        <v>11.5</v>
      </c>
    </row>
    <row r="212" spans="1:10" ht="30" x14ac:dyDescent="0.25">
      <c r="A212" s="26">
        <v>48</v>
      </c>
      <c r="B212" s="20" t="s">
        <v>320</v>
      </c>
      <c r="C212" s="11">
        <v>27</v>
      </c>
      <c r="D212" s="21" t="s">
        <v>10</v>
      </c>
      <c r="E212" s="21" t="s">
        <v>11</v>
      </c>
      <c r="F212" s="11">
        <f t="shared" ref="F212:F216" si="42">H212/C212*100</f>
        <v>77.777777777777786</v>
      </c>
      <c r="G212" s="11">
        <v>0</v>
      </c>
      <c r="H212" s="11">
        <v>21</v>
      </c>
      <c r="I212" s="11">
        <f t="shared" ref="I212:I216" si="43">C212-H212</f>
        <v>6</v>
      </c>
      <c r="J212" s="11">
        <v>27</v>
      </c>
    </row>
    <row r="213" spans="1:10" ht="30" x14ac:dyDescent="0.25">
      <c r="A213" s="26">
        <v>49</v>
      </c>
      <c r="B213" s="20" t="s">
        <v>289</v>
      </c>
      <c r="C213" s="11">
        <v>5</v>
      </c>
      <c r="D213" s="21" t="s">
        <v>12</v>
      </c>
      <c r="E213" s="21" t="s">
        <v>11</v>
      </c>
      <c r="F213" s="11">
        <f t="shared" si="42"/>
        <v>60</v>
      </c>
      <c r="G213" s="11">
        <v>0</v>
      </c>
      <c r="H213" s="11">
        <v>3</v>
      </c>
      <c r="I213" s="11">
        <f t="shared" si="43"/>
        <v>2</v>
      </c>
      <c r="J213" s="11">
        <v>5</v>
      </c>
    </row>
    <row r="214" spans="1:10" ht="36.75" customHeight="1" x14ac:dyDescent="0.25">
      <c r="A214" s="26">
        <v>50</v>
      </c>
      <c r="B214" s="20" t="s">
        <v>290</v>
      </c>
      <c r="C214" s="11">
        <v>14</v>
      </c>
      <c r="D214" s="21" t="s">
        <v>10</v>
      </c>
      <c r="E214" s="21" t="s">
        <v>12</v>
      </c>
      <c r="F214" s="11">
        <f t="shared" si="42"/>
        <v>85.714285714285708</v>
      </c>
      <c r="G214" s="11">
        <v>0</v>
      </c>
      <c r="H214" s="11">
        <v>12</v>
      </c>
      <c r="I214" s="11">
        <f t="shared" si="43"/>
        <v>2</v>
      </c>
      <c r="J214" s="11">
        <v>14</v>
      </c>
    </row>
    <row r="215" spans="1:10" x14ac:dyDescent="0.25">
      <c r="A215" s="26">
        <v>51</v>
      </c>
      <c r="B215" s="20" t="s">
        <v>291</v>
      </c>
      <c r="C215" s="11">
        <v>10.24</v>
      </c>
      <c r="D215" s="21" t="s">
        <v>12</v>
      </c>
      <c r="E215" s="21" t="s">
        <v>13</v>
      </c>
      <c r="F215" s="11">
        <f t="shared" si="42"/>
        <v>51.171875</v>
      </c>
      <c r="G215" s="11">
        <v>0</v>
      </c>
      <c r="H215" s="11">
        <v>5.24</v>
      </c>
      <c r="I215" s="11">
        <f t="shared" si="43"/>
        <v>5</v>
      </c>
      <c r="J215" s="11">
        <v>10.24</v>
      </c>
    </row>
    <row r="216" spans="1:10" ht="30" x14ac:dyDescent="0.25">
      <c r="A216" s="26">
        <v>52</v>
      </c>
      <c r="B216" s="20" t="s">
        <v>292</v>
      </c>
      <c r="C216" s="11">
        <v>12</v>
      </c>
      <c r="D216" s="21" t="s">
        <v>10</v>
      </c>
      <c r="E216" s="21" t="s">
        <v>12</v>
      </c>
      <c r="F216" s="11">
        <f t="shared" si="42"/>
        <v>66.666666666666657</v>
      </c>
      <c r="G216" s="11">
        <v>0</v>
      </c>
      <c r="H216" s="11">
        <v>8</v>
      </c>
      <c r="I216" s="11">
        <f t="shared" si="43"/>
        <v>4</v>
      </c>
      <c r="J216" s="11">
        <v>12</v>
      </c>
    </row>
    <row r="217" spans="1:10" x14ac:dyDescent="0.25">
      <c r="A217" s="27"/>
      <c r="B217" s="28"/>
      <c r="C217" s="29">
        <f>C216+C215+C214+C213+C212+C211+C206+C205+C204+C203+C202+C201+C200+C199+C198+C197+C196+C195+C194+C189+C188+C187+C186+C185+C184+C183+C182+C181+C180+C175+C174+C173+C172+C171+C170+C169+C168+C167+C166+C165+C164+C163+C162+C157+C156+C155+C154+C153+C152+C151+C150+C149+C148</f>
        <v>4677.4100000000008</v>
      </c>
      <c r="D217" s="29"/>
      <c r="E217" s="29"/>
      <c r="F217" s="29"/>
      <c r="G217" s="29">
        <f t="shared" ref="G217:J217" si="44">G216+G215+G214+G213+G212+G211+G206+G205+G204+G203+G202+G201+G200+G199+G198+G197+G196+G195+G194+G189+G188+G187+G186+G185+G184+G183+G182+G181+G180+G175+G174+G173+G172+G171+G170+G169+G168+G167+G166+G165+G164+G163+G162+G157+G156+G155+G154+G153+G152+G151+G150+G149+G148</f>
        <v>0</v>
      </c>
      <c r="H217" s="29">
        <f>H216+H215+H214+H213+H212+H211+H206+H205+H204+H203+H202+H201+H200+H199+H198+H197+H196+H195+H194+H189+H188+H187+H186+H185+H184+H183+H182+H181+H180+H175+H174+H173+H172+H171+H170+H169+H168+H167+H166+H165+H164+H163+H162+H157+H156+H155+H154+H153+H152+H151+H150+H149+H148</f>
        <v>2769.1100000000015</v>
      </c>
      <c r="I217" s="29">
        <f t="shared" si="44"/>
        <v>1908.3000000000002</v>
      </c>
      <c r="J217" s="29">
        <f t="shared" si="44"/>
        <v>4691.0600000000013</v>
      </c>
    </row>
    <row r="218" spans="1:10" ht="30" customHeight="1" x14ac:dyDescent="0.25">
      <c r="A218" s="121" t="s">
        <v>306</v>
      </c>
      <c r="B218" s="121"/>
      <c r="C218" s="121"/>
      <c r="D218" s="121"/>
      <c r="E218" s="121"/>
      <c r="F218" s="121"/>
      <c r="G218" s="121"/>
      <c r="H218" s="121"/>
      <c r="I218" s="121"/>
      <c r="J218" s="121"/>
    </row>
    <row r="219" spans="1:10" ht="30" x14ac:dyDescent="0.25">
      <c r="A219" s="26">
        <v>1</v>
      </c>
      <c r="B219" s="34" t="s">
        <v>138</v>
      </c>
      <c r="C219" s="11">
        <v>1113.01</v>
      </c>
      <c r="D219" s="43" t="s">
        <v>19</v>
      </c>
      <c r="E219" s="43" t="s">
        <v>14</v>
      </c>
      <c r="F219" s="49">
        <f>H219/C219*100</f>
        <v>73.356933001500437</v>
      </c>
      <c r="G219" s="49">
        <v>0</v>
      </c>
      <c r="H219" s="49">
        <v>816.47</v>
      </c>
      <c r="I219" s="49">
        <f>C219-H219</f>
        <v>296.53999999999996</v>
      </c>
      <c r="J219" s="49">
        <v>1358.01</v>
      </c>
    </row>
    <row r="220" spans="1:10" ht="30" x14ac:dyDescent="0.25">
      <c r="A220" s="26">
        <v>2</v>
      </c>
      <c r="B220" s="20" t="s">
        <v>145</v>
      </c>
      <c r="C220" s="11">
        <v>768.58</v>
      </c>
      <c r="D220" s="43" t="s">
        <v>19</v>
      </c>
      <c r="E220" s="26">
        <v>43392</v>
      </c>
      <c r="F220" s="49">
        <f t="shared" ref="F220:F222" si="45">H220/C220*100</f>
        <v>87.070962033880662</v>
      </c>
      <c r="G220" s="55">
        <v>0</v>
      </c>
      <c r="H220" s="55">
        <v>669.21</v>
      </c>
      <c r="I220" s="49">
        <f t="shared" ref="I220:I222" si="46">C220-H220</f>
        <v>99.37</v>
      </c>
      <c r="J220" s="55">
        <v>899.57</v>
      </c>
    </row>
    <row r="221" spans="1:10" ht="40.5" customHeight="1" x14ac:dyDescent="0.25">
      <c r="A221" s="26">
        <v>3</v>
      </c>
      <c r="B221" s="34" t="s">
        <v>156</v>
      </c>
      <c r="C221" s="11">
        <v>1760.47</v>
      </c>
      <c r="D221" s="43" t="s">
        <v>22</v>
      </c>
      <c r="E221" s="21" t="s">
        <v>10</v>
      </c>
      <c r="F221" s="49">
        <f t="shared" si="45"/>
        <v>83.490772350565464</v>
      </c>
      <c r="G221" s="11">
        <v>0</v>
      </c>
      <c r="H221" s="11">
        <v>1469.83</v>
      </c>
      <c r="I221" s="49">
        <f t="shared" si="46"/>
        <v>290.6400000000001</v>
      </c>
      <c r="J221" s="11">
        <v>1760.47</v>
      </c>
    </row>
    <row r="222" spans="1:10" ht="31.5" customHeight="1" x14ac:dyDescent="0.25">
      <c r="A222" s="22">
        <v>4</v>
      </c>
      <c r="B222" s="132" t="s">
        <v>157</v>
      </c>
      <c r="C222" s="24">
        <v>76.400000000000006</v>
      </c>
      <c r="D222" s="44" t="s">
        <v>22</v>
      </c>
      <c r="E222" s="117" t="s">
        <v>10</v>
      </c>
      <c r="F222" s="55">
        <f t="shared" si="45"/>
        <v>49.986910994764386</v>
      </c>
      <c r="G222" s="24">
        <v>0</v>
      </c>
      <c r="H222" s="24">
        <v>38.19</v>
      </c>
      <c r="I222" s="55">
        <f t="shared" si="46"/>
        <v>38.210000000000008</v>
      </c>
      <c r="J222" s="24">
        <v>76.400000000000006</v>
      </c>
    </row>
    <row r="223" spans="1:10" x14ac:dyDescent="0.25">
      <c r="A223" s="106"/>
      <c r="B223" s="133"/>
      <c r="C223" s="67"/>
      <c r="D223" s="134"/>
      <c r="E223" s="68"/>
      <c r="F223" s="67"/>
      <c r="G223" s="67"/>
      <c r="H223" s="67"/>
      <c r="I223" s="67"/>
      <c r="J223" s="67"/>
    </row>
    <row r="224" spans="1:10" ht="15.75" x14ac:dyDescent="0.25">
      <c r="A224" s="118" t="s">
        <v>264</v>
      </c>
      <c r="B224" s="118"/>
      <c r="C224" s="118"/>
      <c r="D224" s="118"/>
      <c r="E224" s="118"/>
      <c r="F224" s="118"/>
      <c r="G224" s="118"/>
      <c r="H224" s="118"/>
      <c r="I224" s="118"/>
      <c r="J224" s="118"/>
    </row>
    <row r="225" spans="1:10" ht="15.75" x14ac:dyDescent="0.25">
      <c r="A225" s="119" t="s">
        <v>267</v>
      </c>
      <c r="B225" s="119"/>
      <c r="C225" s="119"/>
      <c r="D225" s="119"/>
      <c r="E225" s="119"/>
      <c r="F225" s="119"/>
      <c r="G225" s="119"/>
      <c r="H225" s="119"/>
      <c r="I225" s="119"/>
      <c r="J225" s="119"/>
    </row>
    <row r="226" spans="1:10" x14ac:dyDescent="0.25">
      <c r="J226" s="3" t="s">
        <v>266</v>
      </c>
    </row>
    <row r="227" spans="1:10" ht="85.5" x14ac:dyDescent="0.25">
      <c r="A227" s="4" t="s">
        <v>0</v>
      </c>
      <c r="B227" s="4" t="s">
        <v>1</v>
      </c>
      <c r="C227" s="5" t="s">
        <v>2</v>
      </c>
      <c r="D227" s="5" t="s">
        <v>3</v>
      </c>
      <c r="E227" s="5" t="s">
        <v>4</v>
      </c>
      <c r="F227" s="5" t="s">
        <v>5</v>
      </c>
      <c r="G227" s="5" t="s">
        <v>6</v>
      </c>
      <c r="H227" s="5" t="s">
        <v>7</v>
      </c>
      <c r="I227" s="5" t="s">
        <v>317</v>
      </c>
      <c r="J227" s="5" t="s">
        <v>8</v>
      </c>
    </row>
    <row r="228" spans="1:10" ht="32.450000000000003" customHeight="1" x14ac:dyDescent="0.25">
      <c r="A228" s="26">
        <v>5</v>
      </c>
      <c r="B228" s="34" t="s">
        <v>158</v>
      </c>
      <c r="C228" s="11">
        <v>932</v>
      </c>
      <c r="D228" s="43" t="s">
        <v>83</v>
      </c>
      <c r="E228" s="21" t="s">
        <v>10</v>
      </c>
      <c r="F228" s="11">
        <f>H228/C228*100</f>
        <v>65.881974248927037</v>
      </c>
      <c r="G228" s="11">
        <v>0</v>
      </c>
      <c r="H228" s="11">
        <v>614.02</v>
      </c>
      <c r="I228" s="11">
        <f>C228-H228</f>
        <v>317.98</v>
      </c>
      <c r="J228" s="11">
        <v>932</v>
      </c>
    </row>
    <row r="229" spans="1:10" ht="33" customHeight="1" x14ac:dyDescent="0.25">
      <c r="A229" s="26">
        <v>6</v>
      </c>
      <c r="B229" s="20" t="s">
        <v>159</v>
      </c>
      <c r="C229" s="11">
        <v>2525.6</v>
      </c>
      <c r="D229" s="21" t="s">
        <v>83</v>
      </c>
      <c r="E229" s="21" t="s">
        <v>10</v>
      </c>
      <c r="F229" s="11">
        <f t="shared" ref="F229:F231" si="47">H229/C229*100</f>
        <v>46.397291732657585</v>
      </c>
      <c r="G229" s="11">
        <v>0</v>
      </c>
      <c r="H229" s="11">
        <v>1171.81</v>
      </c>
      <c r="I229" s="11">
        <f t="shared" ref="I229:I231" si="48">C229-H229</f>
        <v>1353.79</v>
      </c>
      <c r="J229" s="11">
        <v>2525.6</v>
      </c>
    </row>
    <row r="230" spans="1:10" ht="33.6" customHeight="1" x14ac:dyDescent="0.25">
      <c r="A230" s="26">
        <v>7</v>
      </c>
      <c r="B230" s="20" t="s">
        <v>160</v>
      </c>
      <c r="C230" s="11">
        <v>5042.2299999999996</v>
      </c>
      <c r="D230" s="21" t="s">
        <v>22</v>
      </c>
      <c r="E230" s="21" t="s">
        <v>10</v>
      </c>
      <c r="F230" s="11">
        <f t="shared" si="47"/>
        <v>20.219228396959281</v>
      </c>
      <c r="G230" s="11">
        <v>0</v>
      </c>
      <c r="H230" s="11">
        <v>1019.5</v>
      </c>
      <c r="I230" s="11">
        <f t="shared" si="48"/>
        <v>4022.7299999999996</v>
      </c>
      <c r="J230" s="11">
        <v>5042.2299999999996</v>
      </c>
    </row>
    <row r="231" spans="1:10" ht="33.6" customHeight="1" x14ac:dyDescent="0.25">
      <c r="A231" s="26">
        <v>8</v>
      </c>
      <c r="B231" s="20" t="s">
        <v>161</v>
      </c>
      <c r="C231" s="11">
        <v>8774.0400000000009</v>
      </c>
      <c r="D231" s="21" t="s">
        <v>21</v>
      </c>
      <c r="E231" s="21" t="s">
        <v>10</v>
      </c>
      <c r="F231" s="11">
        <f t="shared" si="47"/>
        <v>41.749182816581644</v>
      </c>
      <c r="G231" s="11">
        <v>0</v>
      </c>
      <c r="H231" s="11">
        <v>3663.09</v>
      </c>
      <c r="I231" s="11">
        <f t="shared" si="48"/>
        <v>5110.9500000000007</v>
      </c>
      <c r="J231" s="11">
        <v>8774.0400000000009</v>
      </c>
    </row>
    <row r="232" spans="1:10" x14ac:dyDescent="0.25">
      <c r="A232" s="27"/>
      <c r="B232" s="28"/>
      <c r="C232" s="29">
        <f>C231+C230+C229+C228+C222+C221+C220+C219</f>
        <v>20992.330000000005</v>
      </c>
      <c r="D232" s="29"/>
      <c r="E232" s="29"/>
      <c r="F232" s="29"/>
      <c r="G232" s="29">
        <f t="shared" ref="G232:J232" si="49">G231+G230+G229+G228+G222+G221+G220+G219</f>
        <v>0</v>
      </c>
      <c r="H232" s="29">
        <f t="shared" si="49"/>
        <v>9462.119999999999</v>
      </c>
      <c r="I232" s="29">
        <f t="shared" si="49"/>
        <v>11530.21</v>
      </c>
      <c r="J232" s="29">
        <f t="shared" si="49"/>
        <v>21368.320000000003</v>
      </c>
    </row>
    <row r="233" spans="1:10" x14ac:dyDescent="0.25">
      <c r="A233" s="121" t="s">
        <v>307</v>
      </c>
      <c r="B233" s="121"/>
      <c r="C233" s="121"/>
      <c r="D233" s="121"/>
      <c r="E233" s="121"/>
      <c r="F233" s="121"/>
      <c r="G233" s="121"/>
      <c r="H233" s="121"/>
      <c r="I233" s="121"/>
      <c r="J233" s="121"/>
    </row>
    <row r="234" spans="1:10" ht="32.1" customHeight="1" x14ac:dyDescent="0.25">
      <c r="A234" s="26">
        <v>1</v>
      </c>
      <c r="B234" s="20" t="s">
        <v>162</v>
      </c>
      <c r="C234" s="11">
        <v>135.22999999999999</v>
      </c>
      <c r="D234" s="21" t="s">
        <v>13</v>
      </c>
      <c r="E234" s="21" t="s">
        <v>18</v>
      </c>
      <c r="F234" s="11">
        <f>H234/C234*100</f>
        <v>66.738149818827182</v>
      </c>
      <c r="G234" s="11">
        <v>0</v>
      </c>
      <c r="H234" s="11">
        <v>90.25</v>
      </c>
      <c r="I234" s="11">
        <f>C234-H234</f>
        <v>44.97999999999999</v>
      </c>
      <c r="J234" s="11">
        <v>135.22999999999999</v>
      </c>
    </row>
    <row r="235" spans="1:10" ht="18" customHeight="1" x14ac:dyDescent="0.25">
      <c r="A235" s="26">
        <v>2</v>
      </c>
      <c r="B235" s="20" t="s">
        <v>163</v>
      </c>
      <c r="C235" s="11">
        <v>72</v>
      </c>
      <c r="D235" s="21" t="s">
        <v>11</v>
      </c>
      <c r="E235" s="21" t="s">
        <v>13</v>
      </c>
      <c r="F235" s="11">
        <f t="shared" ref="F235:F239" si="50">H235/C235*100</f>
        <v>95.555555555555543</v>
      </c>
      <c r="G235" s="11">
        <v>0</v>
      </c>
      <c r="H235" s="11">
        <v>68.8</v>
      </c>
      <c r="I235" s="11">
        <f t="shared" ref="I235:I239" si="51">C235-H235</f>
        <v>3.2000000000000028</v>
      </c>
      <c r="J235" s="11">
        <v>72</v>
      </c>
    </row>
    <row r="236" spans="1:10" ht="33.950000000000003" customHeight="1" x14ac:dyDescent="0.25">
      <c r="A236" s="26">
        <v>3</v>
      </c>
      <c r="B236" s="20" t="s">
        <v>164</v>
      </c>
      <c r="C236" s="11">
        <v>72</v>
      </c>
      <c r="D236" s="21" t="s">
        <v>11</v>
      </c>
      <c r="E236" s="21" t="s">
        <v>13</v>
      </c>
      <c r="F236" s="11">
        <f t="shared" si="50"/>
        <v>95.555555555555543</v>
      </c>
      <c r="G236" s="11">
        <v>0</v>
      </c>
      <c r="H236" s="11">
        <v>68.8</v>
      </c>
      <c r="I236" s="11">
        <f t="shared" si="51"/>
        <v>3.2000000000000028</v>
      </c>
      <c r="J236" s="11">
        <v>72</v>
      </c>
    </row>
    <row r="237" spans="1:10" ht="16.5" customHeight="1" x14ac:dyDescent="0.25">
      <c r="A237" s="26">
        <v>4</v>
      </c>
      <c r="B237" s="20" t="s">
        <v>165</v>
      </c>
      <c r="C237" s="11">
        <v>72</v>
      </c>
      <c r="D237" s="21" t="s">
        <v>11</v>
      </c>
      <c r="E237" s="21" t="s">
        <v>13</v>
      </c>
      <c r="F237" s="11">
        <f t="shared" si="50"/>
        <v>95.555555555555543</v>
      </c>
      <c r="G237" s="11">
        <v>0</v>
      </c>
      <c r="H237" s="11">
        <v>68.8</v>
      </c>
      <c r="I237" s="11">
        <f t="shared" si="51"/>
        <v>3.2000000000000028</v>
      </c>
      <c r="J237" s="11">
        <v>72</v>
      </c>
    </row>
    <row r="238" spans="1:10" x14ac:dyDescent="0.25">
      <c r="A238" s="26">
        <v>5</v>
      </c>
      <c r="B238" s="20" t="s">
        <v>166</v>
      </c>
      <c r="C238" s="11">
        <v>51.3</v>
      </c>
      <c r="D238" s="21" t="s">
        <v>11</v>
      </c>
      <c r="E238" s="21" t="s">
        <v>13</v>
      </c>
      <c r="F238" s="11">
        <f t="shared" si="50"/>
        <v>95.555555555555571</v>
      </c>
      <c r="G238" s="11">
        <v>0</v>
      </c>
      <c r="H238" s="11">
        <v>49.02</v>
      </c>
      <c r="I238" s="11">
        <f t="shared" si="51"/>
        <v>2.279999999999994</v>
      </c>
      <c r="J238" s="11">
        <v>51.3</v>
      </c>
    </row>
    <row r="239" spans="1:10" ht="30" x14ac:dyDescent="0.25">
      <c r="A239" s="26">
        <v>6</v>
      </c>
      <c r="B239" s="20" t="s">
        <v>167</v>
      </c>
      <c r="C239" s="11">
        <v>51.3</v>
      </c>
      <c r="D239" s="21" t="s">
        <v>11</v>
      </c>
      <c r="E239" s="21" t="s">
        <v>13</v>
      </c>
      <c r="F239" s="11">
        <f t="shared" si="50"/>
        <v>95.555555555555571</v>
      </c>
      <c r="G239" s="11">
        <v>0</v>
      </c>
      <c r="H239" s="11">
        <v>49.02</v>
      </c>
      <c r="I239" s="11">
        <f t="shared" si="51"/>
        <v>2.279999999999994</v>
      </c>
      <c r="J239" s="49">
        <v>51.3</v>
      </c>
    </row>
    <row r="240" spans="1:10" x14ac:dyDescent="0.25">
      <c r="A240" s="106"/>
      <c r="B240" s="66"/>
      <c r="C240" s="67"/>
      <c r="D240" s="68"/>
      <c r="E240" s="68"/>
      <c r="F240" s="67"/>
      <c r="G240" s="67"/>
      <c r="H240" s="67"/>
      <c r="I240" s="67"/>
      <c r="J240" s="111"/>
    </row>
    <row r="241" spans="1:10" x14ac:dyDescent="0.25">
      <c r="A241" s="102"/>
      <c r="B241" s="103"/>
      <c r="C241" s="104"/>
      <c r="D241" s="105"/>
      <c r="E241" s="105"/>
      <c r="F241" s="104"/>
      <c r="G241" s="104"/>
      <c r="H241" s="104"/>
      <c r="I241" s="104"/>
      <c r="J241" s="112"/>
    </row>
    <row r="242" spans="1:10" x14ac:dyDescent="0.25">
      <c r="A242" s="102"/>
      <c r="B242" s="103"/>
      <c r="C242" s="104"/>
      <c r="D242" s="105"/>
      <c r="E242" s="105"/>
      <c r="F242" s="104"/>
      <c r="G242" s="104"/>
      <c r="H242" s="104"/>
      <c r="I242" s="104"/>
      <c r="J242" s="112"/>
    </row>
    <row r="243" spans="1:10" x14ac:dyDescent="0.25">
      <c r="A243" s="102"/>
      <c r="B243" s="103"/>
      <c r="C243" s="104"/>
      <c r="D243" s="105"/>
      <c r="E243" s="105"/>
      <c r="F243" s="104"/>
      <c r="G243" s="104"/>
      <c r="H243" s="104"/>
      <c r="I243" s="104"/>
      <c r="J243" s="112"/>
    </row>
    <row r="244" spans="1:10" ht="15.75" x14ac:dyDescent="0.25">
      <c r="A244" s="118" t="s">
        <v>264</v>
      </c>
      <c r="B244" s="118"/>
      <c r="C244" s="118"/>
      <c r="D244" s="118"/>
      <c r="E244" s="118"/>
      <c r="F244" s="118"/>
      <c r="G244" s="118"/>
      <c r="H244" s="118"/>
      <c r="I244" s="118"/>
      <c r="J244" s="118"/>
    </row>
    <row r="245" spans="1:10" ht="15.75" x14ac:dyDescent="0.25">
      <c r="A245" s="119" t="s">
        <v>267</v>
      </c>
      <c r="B245" s="119"/>
      <c r="C245" s="119"/>
      <c r="D245" s="119"/>
      <c r="E245" s="119"/>
      <c r="F245" s="119"/>
      <c r="G245" s="119"/>
      <c r="H245" s="119"/>
      <c r="I245" s="119"/>
      <c r="J245" s="119"/>
    </row>
    <row r="246" spans="1:10" x14ac:dyDescent="0.25">
      <c r="J246" s="3" t="s">
        <v>266</v>
      </c>
    </row>
    <row r="247" spans="1:10" ht="85.5" x14ac:dyDescent="0.25">
      <c r="A247" s="4" t="s">
        <v>0</v>
      </c>
      <c r="B247" s="4" t="s">
        <v>1</v>
      </c>
      <c r="C247" s="5" t="s">
        <v>2</v>
      </c>
      <c r="D247" s="5" t="s">
        <v>3</v>
      </c>
      <c r="E247" s="5" t="s">
        <v>4</v>
      </c>
      <c r="F247" s="5" t="s">
        <v>5</v>
      </c>
      <c r="G247" s="5" t="s">
        <v>6</v>
      </c>
      <c r="H247" s="5" t="s">
        <v>7</v>
      </c>
      <c r="I247" s="5" t="s">
        <v>317</v>
      </c>
      <c r="J247" s="5" t="s">
        <v>8</v>
      </c>
    </row>
    <row r="248" spans="1:10" ht="30" x14ac:dyDescent="0.25">
      <c r="A248" s="26">
        <v>7</v>
      </c>
      <c r="B248" s="20" t="s">
        <v>168</v>
      </c>
      <c r="C248" s="11">
        <v>51.3</v>
      </c>
      <c r="D248" s="21" t="s">
        <v>11</v>
      </c>
      <c r="E248" s="21" t="s">
        <v>13</v>
      </c>
      <c r="F248" s="11">
        <f>H248/C248*100</f>
        <v>95.555555555555571</v>
      </c>
      <c r="G248" s="11">
        <v>0</v>
      </c>
      <c r="H248" s="11">
        <v>49.02</v>
      </c>
      <c r="I248" s="11">
        <f>C248-H248</f>
        <v>2.279999999999994</v>
      </c>
      <c r="J248" s="49">
        <v>51.3</v>
      </c>
    </row>
    <row r="249" spans="1:10" x14ac:dyDescent="0.25">
      <c r="A249" s="26">
        <v>8</v>
      </c>
      <c r="B249" s="20" t="s">
        <v>169</v>
      </c>
      <c r="C249" s="11">
        <v>55.8</v>
      </c>
      <c r="D249" s="21" t="s">
        <v>11</v>
      </c>
      <c r="E249" s="21" t="s">
        <v>13</v>
      </c>
      <c r="F249" s="11">
        <f t="shared" ref="F249:F262" si="52">H249/C249*100</f>
        <v>95.555555555555557</v>
      </c>
      <c r="G249" s="11">
        <v>0</v>
      </c>
      <c r="H249" s="11">
        <v>53.32</v>
      </c>
      <c r="I249" s="11">
        <f t="shared" ref="I249:I262" si="53">C249-H249</f>
        <v>2.4799999999999969</v>
      </c>
      <c r="J249" s="49">
        <v>55.8</v>
      </c>
    </row>
    <row r="250" spans="1:10" ht="33" customHeight="1" x14ac:dyDescent="0.25">
      <c r="A250" s="26">
        <v>9</v>
      </c>
      <c r="B250" s="20" t="s">
        <v>170</v>
      </c>
      <c r="C250" s="11">
        <v>55.8</v>
      </c>
      <c r="D250" s="21" t="s">
        <v>11</v>
      </c>
      <c r="E250" s="21" t="s">
        <v>13</v>
      </c>
      <c r="F250" s="11">
        <f t="shared" si="52"/>
        <v>95.555555555555557</v>
      </c>
      <c r="G250" s="11">
        <v>0</v>
      </c>
      <c r="H250" s="11">
        <v>53.32</v>
      </c>
      <c r="I250" s="11">
        <f t="shared" si="53"/>
        <v>2.4799999999999969</v>
      </c>
      <c r="J250" s="49">
        <v>55.8</v>
      </c>
    </row>
    <row r="251" spans="1:10" ht="18" customHeight="1" x14ac:dyDescent="0.25">
      <c r="A251" s="26">
        <v>10</v>
      </c>
      <c r="B251" s="20" t="s">
        <v>171</v>
      </c>
      <c r="C251" s="11">
        <v>55.8</v>
      </c>
      <c r="D251" s="21" t="s">
        <v>11</v>
      </c>
      <c r="E251" s="21" t="s">
        <v>13</v>
      </c>
      <c r="F251" s="11">
        <f t="shared" si="52"/>
        <v>95.555555555555557</v>
      </c>
      <c r="G251" s="11">
        <v>0</v>
      </c>
      <c r="H251" s="11">
        <v>53.32</v>
      </c>
      <c r="I251" s="11">
        <f t="shared" si="53"/>
        <v>2.4799999999999969</v>
      </c>
      <c r="J251" s="49">
        <v>55.8</v>
      </c>
    </row>
    <row r="252" spans="1:10" ht="31.5" customHeight="1" x14ac:dyDescent="0.25">
      <c r="A252" s="26">
        <v>11</v>
      </c>
      <c r="B252" s="20" t="s">
        <v>172</v>
      </c>
      <c r="C252" s="11">
        <v>46.8</v>
      </c>
      <c r="D252" s="21" t="s">
        <v>11</v>
      </c>
      <c r="E252" s="21" t="s">
        <v>13</v>
      </c>
      <c r="F252" s="11">
        <f t="shared" si="52"/>
        <v>95.555555555555557</v>
      </c>
      <c r="G252" s="11">
        <v>0</v>
      </c>
      <c r="H252" s="11">
        <v>44.72</v>
      </c>
      <c r="I252" s="11">
        <f t="shared" si="53"/>
        <v>2.0799999999999983</v>
      </c>
      <c r="J252" s="49">
        <v>46.8</v>
      </c>
    </row>
    <row r="253" spans="1:10" ht="18.95" customHeight="1" x14ac:dyDescent="0.25">
      <c r="A253" s="26">
        <v>12</v>
      </c>
      <c r="B253" s="20" t="s">
        <v>173</v>
      </c>
      <c r="C253" s="11">
        <v>51.3</v>
      </c>
      <c r="D253" s="21" t="s">
        <v>11</v>
      </c>
      <c r="E253" s="21" t="s">
        <v>13</v>
      </c>
      <c r="F253" s="11">
        <f t="shared" si="52"/>
        <v>95.555555555555571</v>
      </c>
      <c r="G253" s="11">
        <v>0</v>
      </c>
      <c r="H253" s="11">
        <v>49.02</v>
      </c>
      <c r="I253" s="11">
        <f t="shared" si="53"/>
        <v>2.279999999999994</v>
      </c>
      <c r="J253" s="49">
        <v>51.3</v>
      </c>
    </row>
    <row r="254" spans="1:10" ht="20.100000000000001" customHeight="1" x14ac:dyDescent="0.25">
      <c r="A254" s="26">
        <v>13</v>
      </c>
      <c r="B254" s="20" t="s">
        <v>174</v>
      </c>
      <c r="C254" s="11">
        <v>27</v>
      </c>
      <c r="D254" s="21" t="s">
        <v>11</v>
      </c>
      <c r="E254" s="21" t="s">
        <v>13</v>
      </c>
      <c r="F254" s="11">
        <f t="shared" si="52"/>
        <v>95.555555555555557</v>
      </c>
      <c r="G254" s="11">
        <v>0</v>
      </c>
      <c r="H254" s="11">
        <v>25.8</v>
      </c>
      <c r="I254" s="11">
        <f t="shared" si="53"/>
        <v>1.1999999999999993</v>
      </c>
      <c r="J254" s="49">
        <v>27</v>
      </c>
    </row>
    <row r="255" spans="1:10" ht="18" customHeight="1" x14ac:dyDescent="0.25">
      <c r="A255" s="26">
        <v>14</v>
      </c>
      <c r="B255" s="20" t="s">
        <v>175</v>
      </c>
      <c r="C255" s="11">
        <v>27</v>
      </c>
      <c r="D255" s="21" t="s">
        <v>11</v>
      </c>
      <c r="E255" s="21" t="s">
        <v>13</v>
      </c>
      <c r="F255" s="11">
        <f t="shared" si="52"/>
        <v>95.555555555555557</v>
      </c>
      <c r="G255" s="11">
        <v>0</v>
      </c>
      <c r="H255" s="11">
        <v>25.8</v>
      </c>
      <c r="I255" s="11">
        <f t="shared" si="53"/>
        <v>1.1999999999999993</v>
      </c>
      <c r="J255" s="49">
        <v>27</v>
      </c>
    </row>
    <row r="256" spans="1:10" ht="30" customHeight="1" x14ac:dyDescent="0.25">
      <c r="A256" s="26">
        <v>15</v>
      </c>
      <c r="B256" s="20" t="s">
        <v>176</v>
      </c>
      <c r="C256" s="11">
        <v>27</v>
      </c>
      <c r="D256" s="21" t="s">
        <v>11</v>
      </c>
      <c r="E256" s="21" t="s">
        <v>13</v>
      </c>
      <c r="F256" s="11">
        <f t="shared" si="52"/>
        <v>95.555555555555557</v>
      </c>
      <c r="G256" s="11">
        <v>0</v>
      </c>
      <c r="H256" s="11">
        <v>25.8</v>
      </c>
      <c r="I256" s="11">
        <f t="shared" si="53"/>
        <v>1.1999999999999993</v>
      </c>
      <c r="J256" s="49">
        <v>27</v>
      </c>
    </row>
    <row r="257" spans="1:10" ht="32.1" customHeight="1" x14ac:dyDescent="0.25">
      <c r="A257" s="26">
        <v>16</v>
      </c>
      <c r="B257" s="20" t="s">
        <v>177</v>
      </c>
      <c r="C257" s="11">
        <v>27</v>
      </c>
      <c r="D257" s="21" t="s">
        <v>11</v>
      </c>
      <c r="E257" s="21" t="s">
        <v>13</v>
      </c>
      <c r="F257" s="11">
        <f t="shared" si="52"/>
        <v>95.555555555555557</v>
      </c>
      <c r="G257" s="11">
        <v>0</v>
      </c>
      <c r="H257" s="11">
        <v>25.8</v>
      </c>
      <c r="I257" s="11">
        <f t="shared" si="53"/>
        <v>1.1999999999999993</v>
      </c>
      <c r="J257" s="49">
        <v>27</v>
      </c>
    </row>
    <row r="258" spans="1:10" ht="27.95" customHeight="1" x14ac:dyDescent="0.25">
      <c r="A258" s="26">
        <v>17</v>
      </c>
      <c r="B258" s="20" t="s">
        <v>178</v>
      </c>
      <c r="C258" s="11">
        <v>27</v>
      </c>
      <c r="D258" s="21" t="s">
        <v>11</v>
      </c>
      <c r="E258" s="21" t="s">
        <v>13</v>
      </c>
      <c r="F258" s="11">
        <f t="shared" si="52"/>
        <v>95.555555555555557</v>
      </c>
      <c r="G258" s="11">
        <v>0</v>
      </c>
      <c r="H258" s="11">
        <v>25.8</v>
      </c>
      <c r="I258" s="11">
        <f t="shared" si="53"/>
        <v>1.1999999999999993</v>
      </c>
      <c r="J258" s="49">
        <v>27</v>
      </c>
    </row>
    <row r="259" spans="1:10" ht="30" x14ac:dyDescent="0.25">
      <c r="A259" s="26">
        <v>18</v>
      </c>
      <c r="B259" s="20" t="s">
        <v>179</v>
      </c>
      <c r="C259" s="11">
        <v>27</v>
      </c>
      <c r="D259" s="21" t="s">
        <v>11</v>
      </c>
      <c r="E259" s="21" t="s">
        <v>13</v>
      </c>
      <c r="F259" s="11">
        <f t="shared" si="52"/>
        <v>95.555555555555557</v>
      </c>
      <c r="G259" s="11">
        <v>0</v>
      </c>
      <c r="H259" s="11">
        <v>25.8</v>
      </c>
      <c r="I259" s="11">
        <f t="shared" si="53"/>
        <v>1.1999999999999993</v>
      </c>
      <c r="J259" s="49">
        <v>27</v>
      </c>
    </row>
    <row r="260" spans="1:10" x14ac:dyDescent="0.25">
      <c r="A260" s="26">
        <v>19</v>
      </c>
      <c r="B260" s="20" t="s">
        <v>180</v>
      </c>
      <c r="C260" s="11">
        <v>27</v>
      </c>
      <c r="D260" s="21" t="s">
        <v>11</v>
      </c>
      <c r="E260" s="21" t="s">
        <v>13</v>
      </c>
      <c r="F260" s="11">
        <f t="shared" si="52"/>
        <v>95.555555555555557</v>
      </c>
      <c r="G260" s="11">
        <v>0</v>
      </c>
      <c r="H260" s="11">
        <v>25.8</v>
      </c>
      <c r="I260" s="11">
        <f t="shared" si="53"/>
        <v>1.1999999999999993</v>
      </c>
      <c r="J260" s="49">
        <v>27</v>
      </c>
    </row>
    <row r="261" spans="1:10" ht="32.450000000000003" customHeight="1" x14ac:dyDescent="0.25">
      <c r="A261" s="26">
        <v>20</v>
      </c>
      <c r="B261" s="20" t="s">
        <v>181</v>
      </c>
      <c r="C261" s="11">
        <v>27</v>
      </c>
      <c r="D261" s="21" t="s">
        <v>11</v>
      </c>
      <c r="E261" s="21" t="s">
        <v>13</v>
      </c>
      <c r="F261" s="11">
        <f t="shared" si="52"/>
        <v>95.555555555555557</v>
      </c>
      <c r="G261" s="11">
        <v>0</v>
      </c>
      <c r="H261" s="11">
        <v>25.8</v>
      </c>
      <c r="I261" s="11">
        <f t="shared" si="53"/>
        <v>1.1999999999999993</v>
      </c>
      <c r="J261" s="49">
        <v>27</v>
      </c>
    </row>
    <row r="262" spans="1:10" ht="18.600000000000001" customHeight="1" x14ac:dyDescent="0.25">
      <c r="A262" s="26">
        <v>21</v>
      </c>
      <c r="B262" s="20" t="s">
        <v>182</v>
      </c>
      <c r="C262" s="11">
        <v>27</v>
      </c>
      <c r="D262" s="21" t="s">
        <v>11</v>
      </c>
      <c r="E262" s="21" t="s">
        <v>13</v>
      </c>
      <c r="F262" s="11">
        <f t="shared" si="52"/>
        <v>95.555555555555557</v>
      </c>
      <c r="G262" s="11">
        <v>0</v>
      </c>
      <c r="H262" s="11">
        <v>25.8</v>
      </c>
      <c r="I262" s="11">
        <f t="shared" si="53"/>
        <v>1.1999999999999993</v>
      </c>
      <c r="J262" s="49">
        <v>27</v>
      </c>
    </row>
    <row r="263" spans="1:10" ht="15.75" x14ac:dyDescent="0.25">
      <c r="A263" s="118" t="s">
        <v>264</v>
      </c>
      <c r="B263" s="118"/>
      <c r="C263" s="118"/>
      <c r="D263" s="118"/>
      <c r="E263" s="118"/>
      <c r="F263" s="118"/>
      <c r="G263" s="118"/>
      <c r="H263" s="118"/>
      <c r="I263" s="118"/>
      <c r="J263" s="118"/>
    </row>
    <row r="264" spans="1:10" ht="15.75" x14ac:dyDescent="0.25">
      <c r="A264" s="119" t="s">
        <v>267</v>
      </c>
      <c r="B264" s="119"/>
      <c r="C264" s="119"/>
      <c r="D264" s="119"/>
      <c r="E264" s="119"/>
      <c r="F264" s="119"/>
      <c r="G264" s="119"/>
      <c r="H264" s="119"/>
      <c r="I264" s="119"/>
      <c r="J264" s="119"/>
    </row>
    <row r="265" spans="1:10" x14ac:dyDescent="0.25">
      <c r="J265" s="3" t="s">
        <v>266</v>
      </c>
    </row>
    <row r="266" spans="1:10" ht="85.5" x14ac:dyDescent="0.25">
      <c r="A266" s="4" t="s">
        <v>0</v>
      </c>
      <c r="B266" s="4" t="s">
        <v>1</v>
      </c>
      <c r="C266" s="5" t="s">
        <v>2</v>
      </c>
      <c r="D266" s="5" t="s">
        <v>3</v>
      </c>
      <c r="E266" s="5" t="s">
        <v>4</v>
      </c>
      <c r="F266" s="5" t="s">
        <v>5</v>
      </c>
      <c r="G266" s="5" t="s">
        <v>6</v>
      </c>
      <c r="H266" s="5" t="s">
        <v>7</v>
      </c>
      <c r="I266" s="5" t="s">
        <v>317</v>
      </c>
      <c r="J266" s="5" t="s">
        <v>8</v>
      </c>
    </row>
    <row r="267" spans="1:10" x14ac:dyDescent="0.25">
      <c r="A267" s="26">
        <v>22</v>
      </c>
      <c r="B267" s="20" t="s">
        <v>183</v>
      </c>
      <c r="C267" s="11">
        <v>27</v>
      </c>
      <c r="D267" s="21" t="s">
        <v>11</v>
      </c>
      <c r="E267" s="21" t="s">
        <v>13</v>
      </c>
      <c r="F267" s="11">
        <f>H267/C267*100</f>
        <v>95.555555555555557</v>
      </c>
      <c r="G267" s="11">
        <v>0</v>
      </c>
      <c r="H267" s="11">
        <v>25.8</v>
      </c>
      <c r="I267" s="11">
        <f>C267-H267</f>
        <v>1.1999999999999993</v>
      </c>
      <c r="J267" s="49">
        <v>27</v>
      </c>
    </row>
    <row r="268" spans="1:10" ht="30" x14ac:dyDescent="0.25">
      <c r="A268" s="26">
        <v>23</v>
      </c>
      <c r="B268" s="20" t="s">
        <v>184</v>
      </c>
      <c r="C268" s="11">
        <v>54</v>
      </c>
      <c r="D268" s="21" t="s">
        <v>11</v>
      </c>
      <c r="E268" s="21" t="s">
        <v>13</v>
      </c>
      <c r="F268" s="11">
        <f t="shared" ref="F268:F275" si="54">H268/C268*100</f>
        <v>95.555555555555557</v>
      </c>
      <c r="G268" s="11">
        <v>0</v>
      </c>
      <c r="H268" s="11">
        <v>51.6</v>
      </c>
      <c r="I268" s="11">
        <f t="shared" ref="I268:I275" si="55">C268-H268</f>
        <v>2.3999999999999986</v>
      </c>
      <c r="J268" s="49">
        <v>54</v>
      </c>
    </row>
    <row r="269" spans="1:10" ht="30" x14ac:dyDescent="0.25">
      <c r="A269" s="26">
        <v>24</v>
      </c>
      <c r="B269" s="20" t="s">
        <v>185</v>
      </c>
      <c r="C269" s="11">
        <v>58.5</v>
      </c>
      <c r="D269" s="21" t="s">
        <v>11</v>
      </c>
      <c r="E269" s="21" t="s">
        <v>13</v>
      </c>
      <c r="F269" s="11">
        <f t="shared" si="54"/>
        <v>95.555555555555543</v>
      </c>
      <c r="G269" s="11">
        <v>0</v>
      </c>
      <c r="H269" s="11">
        <v>55.9</v>
      </c>
      <c r="I269" s="11">
        <f t="shared" si="55"/>
        <v>2.6000000000000014</v>
      </c>
      <c r="J269" s="49">
        <v>58.5</v>
      </c>
    </row>
    <row r="270" spans="1:10" ht="15.6" customHeight="1" x14ac:dyDescent="0.25">
      <c r="A270" s="26">
        <v>25</v>
      </c>
      <c r="B270" s="20" t="s">
        <v>186</v>
      </c>
      <c r="C270" s="11">
        <v>45</v>
      </c>
      <c r="D270" s="21" t="s">
        <v>11</v>
      </c>
      <c r="E270" s="21" t="s">
        <v>13</v>
      </c>
      <c r="F270" s="11">
        <f t="shared" si="54"/>
        <v>95.555555555555557</v>
      </c>
      <c r="G270" s="11">
        <v>0</v>
      </c>
      <c r="H270" s="11">
        <v>43</v>
      </c>
      <c r="I270" s="11">
        <f t="shared" si="55"/>
        <v>2</v>
      </c>
      <c r="J270" s="49">
        <v>45</v>
      </c>
    </row>
    <row r="271" spans="1:10" ht="30" x14ac:dyDescent="0.25">
      <c r="A271" s="26">
        <v>26</v>
      </c>
      <c r="B271" s="20" t="s">
        <v>187</v>
      </c>
      <c r="C271" s="11">
        <v>45</v>
      </c>
      <c r="D271" s="21" t="s">
        <v>11</v>
      </c>
      <c r="E271" s="21" t="s">
        <v>13</v>
      </c>
      <c r="F271" s="11">
        <f t="shared" si="54"/>
        <v>95.555555555555557</v>
      </c>
      <c r="G271" s="11">
        <v>0</v>
      </c>
      <c r="H271" s="11">
        <v>43</v>
      </c>
      <c r="I271" s="11">
        <f t="shared" si="55"/>
        <v>2</v>
      </c>
      <c r="J271" s="11">
        <v>45</v>
      </c>
    </row>
    <row r="272" spans="1:10" ht="30" x14ac:dyDescent="0.25">
      <c r="A272" s="26">
        <v>27</v>
      </c>
      <c r="B272" s="20" t="s">
        <v>188</v>
      </c>
      <c r="C272" s="11">
        <v>45</v>
      </c>
      <c r="D272" s="21" t="s">
        <v>11</v>
      </c>
      <c r="E272" s="21" t="s">
        <v>13</v>
      </c>
      <c r="F272" s="11">
        <f t="shared" si="54"/>
        <v>95.555555555555557</v>
      </c>
      <c r="G272" s="11">
        <v>0</v>
      </c>
      <c r="H272" s="11">
        <v>43</v>
      </c>
      <c r="I272" s="11">
        <f t="shared" si="55"/>
        <v>2</v>
      </c>
      <c r="J272" s="11">
        <v>45</v>
      </c>
    </row>
    <row r="273" spans="1:10" ht="15" customHeight="1" x14ac:dyDescent="0.25">
      <c r="A273" s="26">
        <v>28</v>
      </c>
      <c r="B273" s="20" t="s">
        <v>189</v>
      </c>
      <c r="C273" s="11">
        <v>45</v>
      </c>
      <c r="D273" s="21" t="s">
        <v>11</v>
      </c>
      <c r="E273" s="21" t="s">
        <v>13</v>
      </c>
      <c r="F273" s="11">
        <f t="shared" si="54"/>
        <v>95.555555555555557</v>
      </c>
      <c r="G273" s="11">
        <v>0</v>
      </c>
      <c r="H273" s="11">
        <v>43</v>
      </c>
      <c r="I273" s="11">
        <f t="shared" si="55"/>
        <v>2</v>
      </c>
      <c r="J273" s="11">
        <v>45</v>
      </c>
    </row>
    <row r="274" spans="1:10" ht="30" x14ac:dyDescent="0.25">
      <c r="A274" s="26">
        <v>29</v>
      </c>
      <c r="B274" s="20" t="s">
        <v>190</v>
      </c>
      <c r="C274" s="11">
        <v>45</v>
      </c>
      <c r="D274" s="21" t="s">
        <v>11</v>
      </c>
      <c r="E274" s="21" t="s">
        <v>13</v>
      </c>
      <c r="F274" s="11">
        <f t="shared" si="54"/>
        <v>95.555555555555557</v>
      </c>
      <c r="G274" s="11">
        <v>0</v>
      </c>
      <c r="H274" s="11">
        <v>43</v>
      </c>
      <c r="I274" s="11">
        <f t="shared" si="55"/>
        <v>2</v>
      </c>
      <c r="J274" s="11">
        <v>45</v>
      </c>
    </row>
    <row r="275" spans="1:10" ht="30" x14ac:dyDescent="0.25">
      <c r="A275" s="26">
        <v>30</v>
      </c>
      <c r="B275" s="20" t="s">
        <v>191</v>
      </c>
      <c r="C275" s="11">
        <v>45</v>
      </c>
      <c r="D275" s="21" t="s">
        <v>11</v>
      </c>
      <c r="E275" s="21" t="s">
        <v>13</v>
      </c>
      <c r="F275" s="11">
        <f t="shared" si="54"/>
        <v>95.555555555555557</v>
      </c>
      <c r="G275" s="11">
        <v>0</v>
      </c>
      <c r="H275" s="11">
        <v>43</v>
      </c>
      <c r="I275" s="11">
        <f t="shared" si="55"/>
        <v>2</v>
      </c>
      <c r="J275" s="11">
        <v>45</v>
      </c>
    </row>
    <row r="276" spans="1:10" x14ac:dyDescent="0.25">
      <c r="A276" s="51"/>
      <c r="B276" s="28"/>
      <c r="C276" s="29">
        <f>C275+C274+C273+C272+C271+C270+C269+C268+C267+C262+C261+C260+C259+C258+C257+C256+C255+C254+C253+C252+C251+C250+C249+C248+C239+C238+C237+C236+C235+C234</f>
        <v>1423.1299999999997</v>
      </c>
      <c r="D276" s="29"/>
      <c r="E276" s="29"/>
      <c r="F276" s="29"/>
      <c r="G276" s="29">
        <f t="shared" ref="G276:J276" si="56">G275+G274+G273+G272+G271+G270+G269+G268+G267+G262+G261+G260+G259+G258+G257+G256+G255+G254+G253+G252+G251+G250+G249+G248+G239+G238+G237+G236+G235+G234</f>
        <v>0</v>
      </c>
      <c r="H276" s="29">
        <f t="shared" si="56"/>
        <v>1320.9099999999999</v>
      </c>
      <c r="I276" s="29">
        <f t="shared" si="56"/>
        <v>102.21999999999996</v>
      </c>
      <c r="J276" s="29">
        <f t="shared" si="56"/>
        <v>1423.1299999999997</v>
      </c>
    </row>
    <row r="277" spans="1:10" x14ac:dyDescent="0.25">
      <c r="A277" s="123" t="s">
        <v>308</v>
      </c>
      <c r="B277" s="124"/>
      <c r="C277" s="11"/>
      <c r="D277" s="21"/>
      <c r="E277" s="21"/>
      <c r="F277" s="11"/>
      <c r="G277" s="11"/>
      <c r="H277" s="11"/>
      <c r="I277" s="11"/>
      <c r="J277" s="11"/>
    </row>
    <row r="278" spans="1:10" ht="63" customHeight="1" x14ac:dyDescent="0.25">
      <c r="A278" s="26">
        <v>1</v>
      </c>
      <c r="B278" s="20" t="s">
        <v>293</v>
      </c>
      <c r="C278" s="11">
        <v>1387</v>
      </c>
      <c r="D278" s="21" t="s">
        <v>268</v>
      </c>
      <c r="E278" s="21" t="s">
        <v>275</v>
      </c>
      <c r="F278" s="11">
        <f>H278/C278*100</f>
        <v>81.594087959625099</v>
      </c>
      <c r="G278" s="11">
        <v>0</v>
      </c>
      <c r="H278" s="11">
        <v>1131.71</v>
      </c>
      <c r="I278" s="11">
        <f>C278-H278</f>
        <v>255.28999999999996</v>
      </c>
      <c r="J278" s="11">
        <v>1387</v>
      </c>
    </row>
    <row r="279" spans="1:10" ht="33" customHeight="1" x14ac:dyDescent="0.25">
      <c r="A279" s="26">
        <v>2</v>
      </c>
      <c r="B279" s="20" t="s">
        <v>321</v>
      </c>
      <c r="C279" s="11">
        <v>10815.89</v>
      </c>
      <c r="D279" s="21" t="s">
        <v>80</v>
      </c>
      <c r="E279" s="21" t="s">
        <v>268</v>
      </c>
      <c r="F279" s="11">
        <f>H279/C279*100</f>
        <v>81.205984898145232</v>
      </c>
      <c r="G279" s="11">
        <v>0</v>
      </c>
      <c r="H279" s="11">
        <v>8783.15</v>
      </c>
      <c r="I279" s="11">
        <f>C279-H279</f>
        <v>2032.7399999999998</v>
      </c>
      <c r="J279" s="11">
        <v>10815.89</v>
      </c>
    </row>
    <row r="280" spans="1:10" ht="21.75" customHeight="1" x14ac:dyDescent="0.25">
      <c r="A280" s="27"/>
      <c r="B280" s="28"/>
      <c r="C280" s="29">
        <f>C278+C279</f>
        <v>12202.89</v>
      </c>
      <c r="D280" s="29"/>
      <c r="E280" s="29"/>
      <c r="F280" s="29"/>
      <c r="G280" s="29">
        <f t="shared" ref="G280:J280" si="57">G278+G279</f>
        <v>0</v>
      </c>
      <c r="H280" s="29">
        <f t="shared" si="57"/>
        <v>9914.86</v>
      </c>
      <c r="I280" s="29">
        <f t="shared" si="57"/>
        <v>2288.0299999999997</v>
      </c>
      <c r="J280" s="29">
        <f t="shared" si="57"/>
        <v>12202.89</v>
      </c>
    </row>
    <row r="281" spans="1:10" ht="15.75" x14ac:dyDescent="0.25">
      <c r="A281" s="118" t="s">
        <v>264</v>
      </c>
      <c r="B281" s="118"/>
      <c r="C281" s="118"/>
      <c r="D281" s="118"/>
      <c r="E281" s="118"/>
      <c r="F281" s="118"/>
      <c r="G281" s="118"/>
      <c r="H281" s="118"/>
      <c r="I281" s="118"/>
      <c r="J281" s="118"/>
    </row>
    <row r="282" spans="1:10" ht="15.75" x14ac:dyDescent="0.25">
      <c r="A282" s="119" t="s">
        <v>267</v>
      </c>
      <c r="B282" s="119"/>
      <c r="C282" s="119"/>
      <c r="D282" s="119"/>
      <c r="E282" s="119"/>
      <c r="F282" s="119"/>
      <c r="G282" s="119"/>
      <c r="H282" s="119"/>
      <c r="I282" s="119"/>
      <c r="J282" s="119"/>
    </row>
    <row r="283" spans="1:10" x14ac:dyDescent="0.25">
      <c r="J283" s="3" t="s">
        <v>266</v>
      </c>
    </row>
    <row r="284" spans="1:10" ht="75.75" customHeight="1" x14ac:dyDescent="0.25">
      <c r="A284" s="4" t="s">
        <v>0</v>
      </c>
      <c r="B284" s="4" t="s">
        <v>1</v>
      </c>
      <c r="C284" s="5" t="s">
        <v>2</v>
      </c>
      <c r="D284" s="5" t="s">
        <v>3</v>
      </c>
      <c r="E284" s="5" t="s">
        <v>4</v>
      </c>
      <c r="F284" s="5" t="s">
        <v>5</v>
      </c>
      <c r="G284" s="5" t="s">
        <v>6</v>
      </c>
      <c r="H284" s="5" t="s">
        <v>7</v>
      </c>
      <c r="I284" s="5" t="s">
        <v>317</v>
      </c>
      <c r="J284" s="5" t="s">
        <v>8</v>
      </c>
    </row>
    <row r="285" spans="1:10" x14ac:dyDescent="0.25">
      <c r="A285" s="121" t="s">
        <v>309</v>
      </c>
      <c r="B285" s="121"/>
      <c r="C285" s="121"/>
      <c r="D285" s="121"/>
      <c r="E285" s="121"/>
      <c r="F285" s="121"/>
      <c r="G285" s="121"/>
      <c r="H285" s="121"/>
      <c r="I285" s="121"/>
      <c r="J285" s="121"/>
    </row>
    <row r="286" spans="1:10" ht="48" x14ac:dyDescent="0.25">
      <c r="A286" s="26">
        <v>1</v>
      </c>
      <c r="B286" s="20" t="s">
        <v>192</v>
      </c>
      <c r="C286" s="11">
        <v>6863.12</v>
      </c>
      <c r="D286" s="21" t="s">
        <v>91</v>
      </c>
      <c r="E286" s="21" t="s">
        <v>22</v>
      </c>
      <c r="F286" s="11">
        <f>H286/C286*100</f>
        <v>56.479560316590707</v>
      </c>
      <c r="G286" s="11">
        <v>0</v>
      </c>
      <c r="H286" s="11">
        <v>3876.26</v>
      </c>
      <c r="I286" s="11">
        <f>C286-H286</f>
        <v>2986.8599999999997</v>
      </c>
      <c r="J286" s="11">
        <v>6863.12</v>
      </c>
    </row>
    <row r="287" spans="1:10" ht="48" x14ac:dyDescent="0.25">
      <c r="A287" s="26">
        <v>2</v>
      </c>
      <c r="B287" s="20" t="s">
        <v>193</v>
      </c>
      <c r="C287" s="11">
        <v>9387.91</v>
      </c>
      <c r="D287" s="21" t="s">
        <v>22</v>
      </c>
      <c r="E287" s="21" t="s">
        <v>13</v>
      </c>
      <c r="F287" s="11">
        <f t="shared" ref="F287:F292" si="58">H287/C287*100</f>
        <v>8.5215985240591365</v>
      </c>
      <c r="G287" s="11">
        <v>0</v>
      </c>
      <c r="H287" s="11">
        <v>800</v>
      </c>
      <c r="I287" s="11">
        <f t="shared" ref="I287:I292" si="59">C287-H287</f>
        <v>8587.91</v>
      </c>
      <c r="J287" s="11">
        <v>9387.91</v>
      </c>
    </row>
    <row r="288" spans="1:10" ht="54.95" customHeight="1" x14ac:dyDescent="0.25">
      <c r="A288" s="26">
        <v>3</v>
      </c>
      <c r="B288" s="20" t="s">
        <v>194</v>
      </c>
      <c r="C288" s="11">
        <v>9787.6200000000008</v>
      </c>
      <c r="D288" s="21" t="s">
        <v>22</v>
      </c>
      <c r="E288" s="21" t="s">
        <v>13</v>
      </c>
      <c r="F288" s="11">
        <f t="shared" si="58"/>
        <v>8.1735907197050963</v>
      </c>
      <c r="G288" s="11">
        <v>0</v>
      </c>
      <c r="H288" s="11">
        <v>800</v>
      </c>
      <c r="I288" s="11">
        <f t="shared" si="59"/>
        <v>8987.6200000000008</v>
      </c>
      <c r="J288" s="11">
        <v>9787.6200000000008</v>
      </c>
    </row>
    <row r="289" spans="1:10" ht="49.5" customHeight="1" x14ac:dyDescent="0.25">
      <c r="A289" s="26">
        <v>4</v>
      </c>
      <c r="B289" s="20" t="s">
        <v>195</v>
      </c>
      <c r="C289" s="11">
        <v>9842.74</v>
      </c>
      <c r="D289" s="21" t="s">
        <v>22</v>
      </c>
      <c r="E289" s="21" t="s">
        <v>13</v>
      </c>
      <c r="F289" s="11">
        <f t="shared" si="58"/>
        <v>14.223681617110683</v>
      </c>
      <c r="G289" s="11">
        <v>0</v>
      </c>
      <c r="H289" s="11">
        <v>1400</v>
      </c>
      <c r="I289" s="11">
        <f t="shared" si="59"/>
        <v>8442.74</v>
      </c>
      <c r="J289" s="11">
        <v>9842.74</v>
      </c>
    </row>
    <row r="290" spans="1:10" ht="58.5" customHeight="1" x14ac:dyDescent="0.25">
      <c r="A290" s="26">
        <v>5</v>
      </c>
      <c r="B290" s="20" t="s">
        <v>196</v>
      </c>
      <c r="C290" s="11">
        <v>12118.95</v>
      </c>
      <c r="D290" s="21" t="s">
        <v>22</v>
      </c>
      <c r="E290" s="21" t="s">
        <v>13</v>
      </c>
      <c r="F290" s="11">
        <f t="shared" si="58"/>
        <v>6.6012319549135849</v>
      </c>
      <c r="G290" s="11">
        <v>0</v>
      </c>
      <c r="H290" s="11">
        <v>800</v>
      </c>
      <c r="I290" s="11">
        <f t="shared" si="59"/>
        <v>11318.95</v>
      </c>
      <c r="J290" s="11">
        <v>12118.95</v>
      </c>
    </row>
    <row r="291" spans="1:10" ht="66.75" customHeight="1" x14ac:dyDescent="0.25">
      <c r="A291" s="26">
        <v>6</v>
      </c>
      <c r="B291" s="20" t="s">
        <v>197</v>
      </c>
      <c r="C291" s="11">
        <v>153.97</v>
      </c>
      <c r="D291" s="21" t="s">
        <v>13</v>
      </c>
      <c r="E291" s="21" t="s">
        <v>16</v>
      </c>
      <c r="F291" s="11">
        <f t="shared" si="58"/>
        <v>0</v>
      </c>
      <c r="G291" s="11">
        <v>0</v>
      </c>
      <c r="H291" s="11">
        <v>0</v>
      </c>
      <c r="I291" s="11">
        <f t="shared" si="59"/>
        <v>153.97</v>
      </c>
      <c r="J291" s="11">
        <v>153.97</v>
      </c>
    </row>
    <row r="292" spans="1:10" ht="39" customHeight="1" x14ac:dyDescent="0.25">
      <c r="A292" s="26">
        <v>7</v>
      </c>
      <c r="B292" s="20" t="s">
        <v>198</v>
      </c>
      <c r="C292" s="11">
        <v>30</v>
      </c>
      <c r="D292" s="21" t="s">
        <v>13</v>
      </c>
      <c r="E292" s="21" t="s">
        <v>16</v>
      </c>
      <c r="F292" s="11">
        <f t="shared" si="58"/>
        <v>0</v>
      </c>
      <c r="G292" s="11">
        <v>0</v>
      </c>
      <c r="H292" s="11">
        <v>0</v>
      </c>
      <c r="I292" s="11">
        <f t="shared" si="59"/>
        <v>30</v>
      </c>
      <c r="J292" s="11">
        <v>30</v>
      </c>
    </row>
    <row r="293" spans="1:10" ht="15.75" x14ac:dyDescent="0.25">
      <c r="A293" s="118" t="s">
        <v>264</v>
      </c>
      <c r="B293" s="118"/>
      <c r="C293" s="118"/>
      <c r="D293" s="118"/>
      <c r="E293" s="118"/>
      <c r="F293" s="118"/>
      <c r="G293" s="118"/>
      <c r="H293" s="118"/>
      <c r="I293" s="118"/>
      <c r="J293" s="118"/>
    </row>
    <row r="294" spans="1:10" ht="15.75" x14ac:dyDescent="0.25">
      <c r="A294" s="119" t="s">
        <v>267</v>
      </c>
      <c r="B294" s="119"/>
      <c r="C294" s="119"/>
      <c r="D294" s="119"/>
      <c r="E294" s="119"/>
      <c r="F294" s="119"/>
      <c r="G294" s="119"/>
      <c r="H294" s="119"/>
      <c r="I294" s="119"/>
      <c r="J294" s="119"/>
    </row>
    <row r="295" spans="1:10" x14ac:dyDescent="0.25">
      <c r="J295" s="3" t="s">
        <v>266</v>
      </c>
    </row>
    <row r="296" spans="1:10" ht="75.75" customHeight="1" x14ac:dyDescent="0.25">
      <c r="A296" s="4" t="s">
        <v>0</v>
      </c>
      <c r="B296" s="4" t="s">
        <v>1</v>
      </c>
      <c r="C296" s="5" t="s">
        <v>2</v>
      </c>
      <c r="D296" s="5" t="s">
        <v>3</v>
      </c>
      <c r="E296" s="5" t="s">
        <v>4</v>
      </c>
      <c r="F296" s="5" t="s">
        <v>5</v>
      </c>
      <c r="G296" s="5" t="s">
        <v>6</v>
      </c>
      <c r="H296" s="5" t="s">
        <v>7</v>
      </c>
      <c r="I296" s="5" t="s">
        <v>317</v>
      </c>
      <c r="J296" s="5" t="s">
        <v>8</v>
      </c>
    </row>
    <row r="297" spans="1:10" ht="47.45" customHeight="1" x14ac:dyDescent="0.25">
      <c r="A297" s="26">
        <v>8</v>
      </c>
      <c r="B297" s="20" t="s">
        <v>354</v>
      </c>
      <c r="C297" s="11">
        <v>66.03</v>
      </c>
      <c r="D297" s="21" t="s">
        <v>13</v>
      </c>
      <c r="E297" s="21" t="s">
        <v>16</v>
      </c>
      <c r="F297" s="11">
        <f>H297/C297*100</f>
        <v>0</v>
      </c>
      <c r="G297" s="11">
        <v>0</v>
      </c>
      <c r="H297" s="11">
        <v>0</v>
      </c>
      <c r="I297" s="11">
        <f>C297-H297</f>
        <v>66.03</v>
      </c>
      <c r="J297" s="11">
        <v>66.03</v>
      </c>
    </row>
    <row r="298" spans="1:10" ht="31.5" customHeight="1" x14ac:dyDescent="0.25">
      <c r="A298" s="26">
        <v>9</v>
      </c>
      <c r="B298" s="20" t="s">
        <v>199</v>
      </c>
      <c r="C298" s="11">
        <v>24.3</v>
      </c>
      <c r="D298" s="21" t="s">
        <v>13</v>
      </c>
      <c r="E298" s="21" t="s">
        <v>16</v>
      </c>
      <c r="F298" s="11">
        <f t="shared" ref="F298:F307" si="60">H298/C298*100</f>
        <v>0</v>
      </c>
      <c r="G298" s="11">
        <v>0</v>
      </c>
      <c r="H298" s="11">
        <v>0</v>
      </c>
      <c r="I298" s="11">
        <f t="shared" ref="I298:I307" si="61">C298-H298</f>
        <v>24.3</v>
      </c>
      <c r="J298" s="11">
        <v>24.3</v>
      </c>
    </row>
    <row r="299" spans="1:10" ht="30.95" customHeight="1" x14ac:dyDescent="0.25">
      <c r="A299" s="26">
        <v>10</v>
      </c>
      <c r="B299" s="20" t="s">
        <v>200</v>
      </c>
      <c r="C299" s="11">
        <v>40</v>
      </c>
      <c r="D299" s="21" t="s">
        <v>13</v>
      </c>
      <c r="E299" s="21" t="s">
        <v>16</v>
      </c>
      <c r="F299" s="11">
        <f t="shared" si="60"/>
        <v>0</v>
      </c>
      <c r="G299" s="11">
        <v>0</v>
      </c>
      <c r="H299" s="11">
        <v>0</v>
      </c>
      <c r="I299" s="11">
        <f t="shared" si="61"/>
        <v>40</v>
      </c>
      <c r="J299" s="11">
        <v>40</v>
      </c>
    </row>
    <row r="300" spans="1:10" ht="33" customHeight="1" x14ac:dyDescent="0.25">
      <c r="A300" s="26">
        <v>11</v>
      </c>
      <c r="B300" s="20" t="s">
        <v>201</v>
      </c>
      <c r="C300" s="11">
        <v>25.99</v>
      </c>
      <c r="D300" s="21" t="s">
        <v>13</v>
      </c>
      <c r="E300" s="21" t="s">
        <v>16</v>
      </c>
      <c r="F300" s="11">
        <f t="shared" si="60"/>
        <v>0</v>
      </c>
      <c r="G300" s="11">
        <v>0</v>
      </c>
      <c r="H300" s="11">
        <v>0</v>
      </c>
      <c r="I300" s="11">
        <f t="shared" si="61"/>
        <v>25.99</v>
      </c>
      <c r="J300" s="11">
        <v>25.99</v>
      </c>
    </row>
    <row r="301" spans="1:10" ht="47.1" customHeight="1" x14ac:dyDescent="0.25">
      <c r="A301" s="26">
        <v>12</v>
      </c>
      <c r="B301" s="20" t="s">
        <v>202</v>
      </c>
      <c r="C301" s="11">
        <v>50</v>
      </c>
      <c r="D301" s="21" t="s">
        <v>13</v>
      </c>
      <c r="E301" s="21" t="s">
        <v>16</v>
      </c>
      <c r="F301" s="11">
        <f t="shared" si="60"/>
        <v>0</v>
      </c>
      <c r="G301" s="11">
        <v>0</v>
      </c>
      <c r="H301" s="11">
        <v>0</v>
      </c>
      <c r="I301" s="11">
        <f t="shared" si="61"/>
        <v>50</v>
      </c>
      <c r="J301" s="11">
        <v>50</v>
      </c>
    </row>
    <row r="302" spans="1:10" ht="30" x14ac:dyDescent="0.25">
      <c r="A302" s="26">
        <v>13</v>
      </c>
      <c r="B302" s="20" t="s">
        <v>203</v>
      </c>
      <c r="C302" s="11">
        <v>21.5</v>
      </c>
      <c r="D302" s="21" t="s">
        <v>13</v>
      </c>
      <c r="E302" s="21" t="s">
        <v>16</v>
      </c>
      <c r="F302" s="11">
        <f t="shared" si="60"/>
        <v>0</v>
      </c>
      <c r="G302" s="11">
        <v>0</v>
      </c>
      <c r="H302" s="11">
        <v>0</v>
      </c>
      <c r="I302" s="11">
        <f t="shared" si="61"/>
        <v>21.5</v>
      </c>
      <c r="J302" s="11">
        <v>21.5</v>
      </c>
    </row>
    <row r="303" spans="1:10" ht="30" x14ac:dyDescent="0.25">
      <c r="A303" s="26">
        <v>14</v>
      </c>
      <c r="B303" s="20" t="s">
        <v>204</v>
      </c>
      <c r="C303" s="11">
        <v>22.96</v>
      </c>
      <c r="D303" s="21" t="s">
        <v>13</v>
      </c>
      <c r="E303" s="21" t="s">
        <v>16</v>
      </c>
      <c r="F303" s="11">
        <f t="shared" si="60"/>
        <v>0</v>
      </c>
      <c r="G303" s="11">
        <v>0</v>
      </c>
      <c r="H303" s="11">
        <v>0</v>
      </c>
      <c r="I303" s="11">
        <f t="shared" si="61"/>
        <v>22.96</v>
      </c>
      <c r="J303" s="11">
        <v>22.96</v>
      </c>
    </row>
    <row r="304" spans="1:10" ht="30" x14ac:dyDescent="0.25">
      <c r="A304" s="26">
        <v>15</v>
      </c>
      <c r="B304" s="20" t="s">
        <v>205</v>
      </c>
      <c r="C304" s="11">
        <v>50</v>
      </c>
      <c r="D304" s="21" t="s">
        <v>13</v>
      </c>
      <c r="E304" s="21" t="s">
        <v>16</v>
      </c>
      <c r="F304" s="11">
        <f t="shared" si="60"/>
        <v>0</v>
      </c>
      <c r="G304" s="11">
        <v>0</v>
      </c>
      <c r="H304" s="11">
        <v>0</v>
      </c>
      <c r="I304" s="11">
        <f t="shared" si="61"/>
        <v>50</v>
      </c>
      <c r="J304" s="11">
        <v>50</v>
      </c>
    </row>
    <row r="305" spans="1:10" ht="30" x14ac:dyDescent="0.25">
      <c r="A305" s="26">
        <v>16</v>
      </c>
      <c r="B305" s="20" t="s">
        <v>206</v>
      </c>
      <c r="C305" s="11">
        <v>75</v>
      </c>
      <c r="D305" s="21" t="s">
        <v>13</v>
      </c>
      <c r="E305" s="21" t="s">
        <v>16</v>
      </c>
      <c r="F305" s="11">
        <f t="shared" si="60"/>
        <v>0</v>
      </c>
      <c r="G305" s="11">
        <v>0</v>
      </c>
      <c r="H305" s="11">
        <v>0</v>
      </c>
      <c r="I305" s="11">
        <f t="shared" si="61"/>
        <v>75</v>
      </c>
      <c r="J305" s="11">
        <v>75</v>
      </c>
    </row>
    <row r="306" spans="1:10" ht="30" x14ac:dyDescent="0.25">
      <c r="A306" s="26">
        <v>17</v>
      </c>
      <c r="B306" s="20" t="s">
        <v>207</v>
      </c>
      <c r="C306" s="11">
        <v>75</v>
      </c>
      <c r="D306" s="21" t="s">
        <v>13</v>
      </c>
      <c r="E306" s="21" t="s">
        <v>16</v>
      </c>
      <c r="F306" s="11">
        <f t="shared" si="60"/>
        <v>0</v>
      </c>
      <c r="G306" s="11">
        <v>0</v>
      </c>
      <c r="H306" s="11">
        <v>0</v>
      </c>
      <c r="I306" s="11">
        <f t="shared" si="61"/>
        <v>75</v>
      </c>
      <c r="J306" s="11">
        <v>75</v>
      </c>
    </row>
    <row r="307" spans="1:10" ht="37.5" customHeight="1" x14ac:dyDescent="0.25">
      <c r="A307" s="26">
        <v>18</v>
      </c>
      <c r="B307" s="20" t="s">
        <v>208</v>
      </c>
      <c r="C307" s="11">
        <v>45</v>
      </c>
      <c r="D307" s="93" t="s">
        <v>13</v>
      </c>
      <c r="E307" s="93" t="s">
        <v>16</v>
      </c>
      <c r="F307" s="11">
        <f t="shared" si="60"/>
        <v>0</v>
      </c>
      <c r="G307" s="11">
        <v>0</v>
      </c>
      <c r="H307" s="11">
        <v>0</v>
      </c>
      <c r="I307" s="11">
        <f t="shared" si="61"/>
        <v>45</v>
      </c>
      <c r="J307" s="11">
        <v>45</v>
      </c>
    </row>
    <row r="308" spans="1:10" ht="15.75" x14ac:dyDescent="0.25">
      <c r="A308" s="118" t="s">
        <v>264</v>
      </c>
      <c r="B308" s="118"/>
      <c r="C308" s="118"/>
      <c r="D308" s="118"/>
      <c r="E308" s="118"/>
      <c r="F308" s="118"/>
      <c r="G308" s="118"/>
      <c r="H308" s="118"/>
      <c r="I308" s="118"/>
      <c r="J308" s="118"/>
    </row>
    <row r="309" spans="1:10" ht="15.75" x14ac:dyDescent="0.25">
      <c r="A309" s="119" t="s">
        <v>267</v>
      </c>
      <c r="B309" s="119"/>
      <c r="C309" s="119"/>
      <c r="D309" s="119"/>
      <c r="E309" s="119"/>
      <c r="F309" s="119"/>
      <c r="G309" s="119"/>
      <c r="H309" s="119"/>
      <c r="I309" s="119"/>
      <c r="J309" s="119"/>
    </row>
    <row r="310" spans="1:10" x14ac:dyDescent="0.25">
      <c r="J310" s="3" t="s">
        <v>266</v>
      </c>
    </row>
    <row r="311" spans="1:10" ht="75.75" customHeight="1" x14ac:dyDescent="0.25">
      <c r="A311" s="4" t="s">
        <v>0</v>
      </c>
      <c r="B311" s="4" t="s">
        <v>1</v>
      </c>
      <c r="C311" s="5" t="s">
        <v>2</v>
      </c>
      <c r="D311" s="5" t="s">
        <v>3</v>
      </c>
      <c r="E311" s="5" t="s">
        <v>4</v>
      </c>
      <c r="F311" s="5" t="s">
        <v>5</v>
      </c>
      <c r="G311" s="5" t="s">
        <v>6</v>
      </c>
      <c r="H311" s="5" t="s">
        <v>7</v>
      </c>
      <c r="I311" s="5" t="s">
        <v>317</v>
      </c>
      <c r="J311" s="5" t="s">
        <v>8</v>
      </c>
    </row>
    <row r="312" spans="1:10" ht="33" x14ac:dyDescent="0.25">
      <c r="A312" s="26">
        <v>19</v>
      </c>
      <c r="B312" s="20" t="s">
        <v>272</v>
      </c>
      <c r="C312" s="11">
        <v>55</v>
      </c>
      <c r="D312" s="21" t="s">
        <v>13</v>
      </c>
      <c r="E312" s="21" t="s">
        <v>16</v>
      </c>
      <c r="F312" s="11">
        <v>0</v>
      </c>
      <c r="G312" s="11">
        <v>0</v>
      </c>
      <c r="H312" s="11">
        <v>0</v>
      </c>
      <c r="I312" s="11">
        <v>55</v>
      </c>
      <c r="J312" s="11">
        <v>55</v>
      </c>
    </row>
    <row r="313" spans="1:10" x14ac:dyDescent="0.25">
      <c r="A313" s="27"/>
      <c r="B313" s="116"/>
      <c r="C313" s="29">
        <f>C312+C307+C306+C305+C304+C303+C302+C301+C300+C299+C298+C297+C292+C291+C290+C289+C288+C287+C286</f>
        <v>48735.090000000004</v>
      </c>
      <c r="D313" s="29"/>
      <c r="E313" s="29"/>
      <c r="F313" s="29"/>
      <c r="G313" s="29">
        <f t="shared" ref="G313:J313" si="62">G312+G307+G306+G305+G304+G303+G302+G301+G300+G299+G298+G297+G292+G291+G290+G289+G288+G287+G286</f>
        <v>0</v>
      </c>
      <c r="H313" s="29">
        <f t="shared" si="62"/>
        <v>7676.26</v>
      </c>
      <c r="I313" s="29">
        <f t="shared" si="62"/>
        <v>41058.83</v>
      </c>
      <c r="J313" s="29">
        <f t="shared" si="62"/>
        <v>48735.090000000004</v>
      </c>
    </row>
    <row r="314" spans="1:10" x14ac:dyDescent="0.25">
      <c r="A314" s="125" t="s">
        <v>310</v>
      </c>
      <c r="B314" s="125"/>
      <c r="C314" s="125"/>
      <c r="D314" s="125"/>
      <c r="E314" s="125"/>
      <c r="F314" s="125"/>
      <c r="G314" s="125"/>
      <c r="H314" s="125"/>
      <c r="I314" s="125"/>
      <c r="J314" s="125"/>
    </row>
    <row r="315" spans="1:10" ht="30" x14ac:dyDescent="0.25">
      <c r="A315" s="26">
        <v>1</v>
      </c>
      <c r="B315" s="20" t="s">
        <v>209</v>
      </c>
      <c r="C315" s="11">
        <v>111</v>
      </c>
      <c r="D315" s="21" t="s">
        <v>16</v>
      </c>
      <c r="E315" s="21" t="s">
        <v>80</v>
      </c>
      <c r="F315" s="11">
        <f>H315/C315*100</f>
        <v>90.090090090090087</v>
      </c>
      <c r="G315" s="11">
        <v>0</v>
      </c>
      <c r="H315" s="11">
        <v>100</v>
      </c>
      <c r="I315" s="11">
        <v>11</v>
      </c>
      <c r="J315" s="11">
        <v>111</v>
      </c>
    </row>
    <row r="316" spans="1:10" x14ac:dyDescent="0.25">
      <c r="A316" s="27"/>
      <c r="B316" s="28"/>
      <c r="C316" s="29">
        <v>111</v>
      </c>
      <c r="D316" s="30"/>
      <c r="E316" s="30"/>
      <c r="F316" s="30"/>
      <c r="G316" s="29">
        <v>0</v>
      </c>
      <c r="H316" s="29">
        <v>100</v>
      </c>
      <c r="I316" s="29">
        <v>11</v>
      </c>
      <c r="J316" s="29">
        <v>111</v>
      </c>
    </row>
    <row r="317" spans="1:10" ht="20.45" customHeight="1" x14ac:dyDescent="0.25">
      <c r="A317" s="121" t="s">
        <v>322</v>
      </c>
      <c r="B317" s="121"/>
      <c r="C317" s="121"/>
      <c r="D317" s="121"/>
      <c r="E317" s="121"/>
      <c r="F317" s="121"/>
      <c r="G317" s="121"/>
      <c r="H317" s="121"/>
      <c r="I317" s="121"/>
      <c r="J317" s="121"/>
    </row>
    <row r="318" spans="1:10" x14ac:dyDescent="0.25">
      <c r="A318" s="26">
        <v>1</v>
      </c>
      <c r="B318" s="20" t="s">
        <v>210</v>
      </c>
      <c r="C318" s="11">
        <v>349.88</v>
      </c>
      <c r="D318" s="21" t="s">
        <v>22</v>
      </c>
      <c r="E318" s="21" t="s">
        <v>10</v>
      </c>
      <c r="F318" s="11">
        <f>H318/J318*100</f>
        <v>70.106561974200787</v>
      </c>
      <c r="G318" s="11">
        <v>0</v>
      </c>
      <c r="H318" s="11">
        <v>350</v>
      </c>
      <c r="I318" s="11">
        <f>J318-H318</f>
        <v>149.24</v>
      </c>
      <c r="J318" s="11">
        <v>499.24</v>
      </c>
    </row>
    <row r="319" spans="1:10" ht="30" x14ac:dyDescent="0.25">
      <c r="A319" s="26">
        <v>2</v>
      </c>
      <c r="B319" s="20" t="s">
        <v>211</v>
      </c>
      <c r="C319" s="11">
        <v>13499.41</v>
      </c>
      <c r="D319" s="21" t="s">
        <v>21</v>
      </c>
      <c r="E319" s="21" t="s">
        <v>10</v>
      </c>
      <c r="F319" s="11">
        <f t="shared" ref="F319:F320" si="63">H319/C319*100</f>
        <v>60.739024890717438</v>
      </c>
      <c r="G319" s="11">
        <v>0</v>
      </c>
      <c r="H319" s="11">
        <v>8199.41</v>
      </c>
      <c r="I319" s="11">
        <f>C319-H319</f>
        <v>5300</v>
      </c>
      <c r="J319" s="11">
        <v>13499.41</v>
      </c>
    </row>
    <row r="320" spans="1:10" ht="45" x14ac:dyDescent="0.25">
      <c r="A320" s="26">
        <v>3</v>
      </c>
      <c r="B320" s="20" t="s">
        <v>212</v>
      </c>
      <c r="C320" s="11">
        <v>1830</v>
      </c>
      <c r="D320" s="21" t="s">
        <v>23</v>
      </c>
      <c r="E320" s="21" t="s">
        <v>21</v>
      </c>
      <c r="F320" s="11">
        <f t="shared" si="63"/>
        <v>51.420765027322403</v>
      </c>
      <c r="G320" s="11">
        <v>0</v>
      </c>
      <c r="H320" s="11">
        <v>941</v>
      </c>
      <c r="I320" s="11">
        <f t="shared" ref="I320" si="64">C320-H320</f>
        <v>889</v>
      </c>
      <c r="J320" s="11">
        <v>1830</v>
      </c>
    </row>
    <row r="321" spans="1:10" ht="30" x14ac:dyDescent="0.25">
      <c r="A321" s="26">
        <v>4</v>
      </c>
      <c r="B321" s="20" t="s">
        <v>213</v>
      </c>
      <c r="C321" s="11">
        <v>1780.2</v>
      </c>
      <c r="D321" s="21" t="s">
        <v>21</v>
      </c>
      <c r="E321" s="21" t="s">
        <v>10</v>
      </c>
      <c r="F321" s="11">
        <f>H321/J321*100</f>
        <v>50.749145649165413</v>
      </c>
      <c r="G321" s="11">
        <v>0</v>
      </c>
      <c r="H321" s="11">
        <v>1437.5</v>
      </c>
      <c r="I321" s="11">
        <f>J321-H321</f>
        <v>1395.06</v>
      </c>
      <c r="J321" s="11">
        <v>2832.56</v>
      </c>
    </row>
    <row r="322" spans="1:10" x14ac:dyDescent="0.25">
      <c r="A322" s="27"/>
      <c r="B322" s="28"/>
      <c r="C322" s="29">
        <f>C318+C319+C320+C321</f>
        <v>17459.489999999998</v>
      </c>
      <c r="D322" s="29"/>
      <c r="E322" s="29"/>
      <c r="F322" s="29"/>
      <c r="G322" s="29">
        <f t="shared" ref="G322" si="65">G318+G319+G320+G321</f>
        <v>0</v>
      </c>
      <c r="H322" s="29">
        <f>H318+H319+H320+H321</f>
        <v>10927.91</v>
      </c>
      <c r="I322" s="29">
        <f>I318+I319+I320+I321</f>
        <v>7733.2999999999993</v>
      </c>
      <c r="J322" s="29">
        <f>J318+J319+J320+J321</f>
        <v>18661.21</v>
      </c>
    </row>
    <row r="323" spans="1:10" x14ac:dyDescent="0.25">
      <c r="A323" s="121" t="s">
        <v>311</v>
      </c>
      <c r="B323" s="121"/>
      <c r="C323" s="121"/>
      <c r="D323" s="121"/>
      <c r="E323" s="121"/>
      <c r="F323" s="121"/>
      <c r="G323" s="121"/>
      <c r="H323" s="121"/>
      <c r="I323" s="121"/>
      <c r="J323" s="121"/>
    </row>
    <row r="324" spans="1:10" ht="30" x14ac:dyDescent="0.25">
      <c r="A324" s="19">
        <v>1</v>
      </c>
      <c r="B324" s="20" t="s">
        <v>214</v>
      </c>
      <c r="C324" s="11">
        <v>251</v>
      </c>
      <c r="D324" s="21" t="s">
        <v>29</v>
      </c>
      <c r="E324" s="21" t="s">
        <v>10</v>
      </c>
      <c r="F324" s="11">
        <f>H324/C324*100</f>
        <v>66.135458167330668</v>
      </c>
      <c r="G324" s="11">
        <v>0</v>
      </c>
      <c r="H324" s="11">
        <v>166</v>
      </c>
      <c r="I324" s="11">
        <f>C324-H324</f>
        <v>85</v>
      </c>
      <c r="J324" s="11">
        <v>251</v>
      </c>
    </row>
    <row r="325" spans="1:10" x14ac:dyDescent="0.25">
      <c r="A325" s="35"/>
      <c r="B325" s="28"/>
      <c r="C325" s="29">
        <v>251</v>
      </c>
      <c r="D325" s="30"/>
      <c r="E325" s="30"/>
      <c r="F325" s="29"/>
      <c r="G325" s="29">
        <v>0</v>
      </c>
      <c r="H325" s="29">
        <v>166</v>
      </c>
      <c r="I325" s="29">
        <v>85</v>
      </c>
      <c r="J325" s="29">
        <v>251</v>
      </c>
    </row>
    <row r="326" spans="1:10" x14ac:dyDescent="0.25">
      <c r="A326" s="121" t="s">
        <v>312</v>
      </c>
      <c r="B326" s="121"/>
      <c r="C326" s="121"/>
      <c r="D326" s="121"/>
      <c r="E326" s="121"/>
      <c r="F326" s="121"/>
      <c r="G326" s="121"/>
      <c r="H326" s="121"/>
      <c r="I326" s="121"/>
      <c r="J326" s="121"/>
    </row>
    <row r="327" spans="1:10" ht="30" x14ac:dyDescent="0.25">
      <c r="A327" s="26">
        <v>1</v>
      </c>
      <c r="B327" s="20" t="s">
        <v>215</v>
      </c>
      <c r="C327" s="11">
        <v>172</v>
      </c>
      <c r="D327" s="21" t="s">
        <v>12</v>
      </c>
      <c r="E327" s="21" t="s">
        <v>13</v>
      </c>
      <c r="F327" s="11">
        <f>H327/C327*100</f>
        <v>100</v>
      </c>
      <c r="G327" s="11">
        <v>0</v>
      </c>
      <c r="H327" s="11">
        <v>172</v>
      </c>
      <c r="I327" s="11">
        <f>C327-H327</f>
        <v>0</v>
      </c>
      <c r="J327" s="11">
        <v>172</v>
      </c>
    </row>
    <row r="328" spans="1:10" x14ac:dyDescent="0.25">
      <c r="A328" s="27"/>
      <c r="B328" s="28"/>
      <c r="C328" s="29">
        <v>172</v>
      </c>
      <c r="D328" s="30"/>
      <c r="E328" s="30"/>
      <c r="F328" s="29"/>
      <c r="G328" s="29">
        <v>0</v>
      </c>
      <c r="H328" s="29">
        <v>172</v>
      </c>
      <c r="I328" s="29">
        <v>0</v>
      </c>
      <c r="J328" s="29">
        <v>172</v>
      </c>
    </row>
    <row r="329" spans="1:10" ht="15.75" x14ac:dyDescent="0.25">
      <c r="A329" s="118" t="s">
        <v>264</v>
      </c>
      <c r="B329" s="118"/>
      <c r="C329" s="118"/>
      <c r="D329" s="118"/>
      <c r="E329" s="118"/>
      <c r="F329" s="118"/>
      <c r="G329" s="118"/>
      <c r="H329" s="118"/>
      <c r="I329" s="118"/>
      <c r="J329" s="118"/>
    </row>
    <row r="330" spans="1:10" ht="15.75" x14ac:dyDescent="0.25">
      <c r="A330" s="119" t="s">
        <v>267</v>
      </c>
      <c r="B330" s="119"/>
      <c r="C330" s="119"/>
      <c r="D330" s="119"/>
      <c r="E330" s="119"/>
      <c r="F330" s="119"/>
      <c r="G330" s="119"/>
      <c r="H330" s="119"/>
      <c r="I330" s="119"/>
      <c r="J330" s="119"/>
    </row>
    <row r="331" spans="1:10" x14ac:dyDescent="0.25">
      <c r="J331" s="3" t="s">
        <v>266</v>
      </c>
    </row>
    <row r="332" spans="1:10" ht="75.75" customHeight="1" x14ac:dyDescent="0.25">
      <c r="A332" s="4" t="s">
        <v>0</v>
      </c>
      <c r="B332" s="4" t="s">
        <v>1</v>
      </c>
      <c r="C332" s="5" t="s">
        <v>2</v>
      </c>
      <c r="D332" s="5" t="s">
        <v>3</v>
      </c>
      <c r="E332" s="5" t="s">
        <v>4</v>
      </c>
      <c r="F332" s="5" t="s">
        <v>5</v>
      </c>
      <c r="G332" s="5" t="s">
        <v>6</v>
      </c>
      <c r="H332" s="5" t="s">
        <v>7</v>
      </c>
      <c r="I332" s="5" t="s">
        <v>317</v>
      </c>
      <c r="J332" s="5" t="s">
        <v>8</v>
      </c>
    </row>
    <row r="333" spans="1:10" x14ac:dyDescent="0.25">
      <c r="A333" s="121" t="s">
        <v>313</v>
      </c>
      <c r="B333" s="121"/>
      <c r="C333" s="121"/>
      <c r="D333" s="121"/>
      <c r="E333" s="121"/>
      <c r="F333" s="121"/>
      <c r="G333" s="121"/>
      <c r="H333" s="121"/>
      <c r="I333" s="121"/>
      <c r="J333" s="121"/>
    </row>
    <row r="334" spans="1:10" ht="37.5" customHeight="1" x14ac:dyDescent="0.25">
      <c r="A334" s="26">
        <v>1</v>
      </c>
      <c r="B334" s="20" t="s">
        <v>216</v>
      </c>
      <c r="C334" s="11">
        <v>792.03</v>
      </c>
      <c r="D334" s="21" t="s">
        <v>29</v>
      </c>
      <c r="E334" s="21" t="s">
        <v>12</v>
      </c>
      <c r="F334" s="11">
        <f>H334/J334*100</f>
        <v>53.873034362259752</v>
      </c>
      <c r="G334" s="11">
        <v>0</v>
      </c>
      <c r="H334" s="11">
        <v>925</v>
      </c>
      <c r="I334" s="11">
        <f>J334-H334</f>
        <v>792</v>
      </c>
      <c r="J334" s="11">
        <v>1717</v>
      </c>
    </row>
    <row r="335" spans="1:10" ht="26.25" customHeight="1" x14ac:dyDescent="0.25">
      <c r="A335" s="26">
        <v>2</v>
      </c>
      <c r="B335" s="20" t="s">
        <v>217</v>
      </c>
      <c r="C335" s="11">
        <v>3000</v>
      </c>
      <c r="D335" s="21" t="s">
        <v>10</v>
      </c>
      <c r="E335" s="21" t="s">
        <v>13</v>
      </c>
      <c r="F335" s="11">
        <f>H335/J335*100</f>
        <v>75</v>
      </c>
      <c r="G335" s="11">
        <v>0</v>
      </c>
      <c r="H335" s="11">
        <v>2250</v>
      </c>
      <c r="I335" s="11">
        <f>J335-H335</f>
        <v>750</v>
      </c>
      <c r="J335" s="11">
        <v>3000</v>
      </c>
    </row>
    <row r="336" spans="1:10" x14ac:dyDescent="0.25">
      <c r="A336" s="27"/>
      <c r="B336" s="28"/>
      <c r="C336" s="29">
        <f>C334+C335</f>
        <v>3792.0299999999997</v>
      </c>
      <c r="D336" s="29"/>
      <c r="E336" s="29"/>
      <c r="F336" s="29"/>
      <c r="G336" s="29">
        <f t="shared" ref="G336:J336" si="66">G334+G335</f>
        <v>0</v>
      </c>
      <c r="H336" s="29">
        <f t="shared" si="66"/>
        <v>3175</v>
      </c>
      <c r="I336" s="29">
        <f t="shared" si="66"/>
        <v>1542</v>
      </c>
      <c r="J336" s="29">
        <f t="shared" si="66"/>
        <v>4717</v>
      </c>
    </row>
    <row r="337" spans="1:10" x14ac:dyDescent="0.25">
      <c r="A337" s="121" t="s">
        <v>314</v>
      </c>
      <c r="B337" s="121"/>
      <c r="C337" s="121"/>
      <c r="D337" s="121"/>
      <c r="E337" s="121"/>
      <c r="F337" s="121"/>
      <c r="G337" s="121"/>
      <c r="H337" s="121"/>
      <c r="I337" s="121"/>
      <c r="J337" s="121"/>
    </row>
    <row r="338" spans="1:10" ht="45" x14ac:dyDescent="0.25">
      <c r="A338" s="26">
        <v>1</v>
      </c>
      <c r="B338" s="20" t="s">
        <v>218</v>
      </c>
      <c r="C338" s="11">
        <v>1855.65</v>
      </c>
      <c r="D338" s="21" t="s">
        <v>22</v>
      </c>
      <c r="E338" s="21" t="s">
        <v>12</v>
      </c>
      <c r="F338" s="11">
        <f>H338/J338*100</f>
        <v>68.296881679433426</v>
      </c>
      <c r="G338" s="11">
        <v>0</v>
      </c>
      <c r="H338" s="11">
        <v>2955.65</v>
      </c>
      <c r="I338" s="11">
        <f>J338-H338</f>
        <v>1371.9999999999995</v>
      </c>
      <c r="J338" s="11">
        <v>4327.6499999999996</v>
      </c>
    </row>
    <row r="339" spans="1:10" x14ac:dyDescent="0.25">
      <c r="A339" s="27"/>
      <c r="B339" s="28"/>
      <c r="C339" s="29">
        <v>1855.65</v>
      </c>
      <c r="D339" s="30"/>
      <c r="E339" s="30"/>
      <c r="F339" s="29"/>
      <c r="G339" s="29">
        <v>0</v>
      </c>
      <c r="H339" s="29">
        <v>2955.65</v>
      </c>
      <c r="I339" s="29">
        <v>1372</v>
      </c>
      <c r="J339" s="29">
        <v>4327.6499999999996</v>
      </c>
    </row>
    <row r="340" spans="1:10" x14ac:dyDescent="0.25">
      <c r="A340" s="121" t="s">
        <v>315</v>
      </c>
      <c r="B340" s="121"/>
      <c r="C340" s="121"/>
      <c r="D340" s="121"/>
      <c r="E340" s="121"/>
      <c r="F340" s="121"/>
      <c r="G340" s="121"/>
      <c r="H340" s="121"/>
      <c r="I340" s="121"/>
      <c r="J340" s="121"/>
    </row>
    <row r="341" spans="1:10" ht="15.75" customHeight="1" x14ac:dyDescent="0.25">
      <c r="A341" s="26">
        <v>1</v>
      </c>
      <c r="B341" s="20" t="s">
        <v>219</v>
      </c>
      <c r="C341" s="11">
        <v>170.15</v>
      </c>
      <c r="D341" s="21" t="s">
        <v>22</v>
      </c>
      <c r="E341" s="21" t="s">
        <v>10</v>
      </c>
      <c r="F341" s="11">
        <f>H341/J341*100</f>
        <v>52.959153687922424</v>
      </c>
      <c r="G341" s="11">
        <v>0</v>
      </c>
      <c r="H341" s="11">
        <v>90.11</v>
      </c>
      <c r="I341" s="11">
        <f>J341-H341</f>
        <v>80.040000000000006</v>
      </c>
      <c r="J341" s="11">
        <v>170.15</v>
      </c>
    </row>
    <row r="342" spans="1:10" ht="19.5" customHeight="1" x14ac:dyDescent="0.25">
      <c r="A342" s="26">
        <v>2</v>
      </c>
      <c r="B342" s="20" t="s">
        <v>220</v>
      </c>
      <c r="C342" s="11">
        <v>168.37</v>
      </c>
      <c r="D342" s="21" t="s">
        <v>22</v>
      </c>
      <c r="E342" s="21" t="s">
        <v>10</v>
      </c>
      <c r="F342" s="11">
        <f t="shared" ref="F342:F343" si="67">H342/J342*100</f>
        <v>52.859773118726615</v>
      </c>
      <c r="G342" s="11">
        <v>0</v>
      </c>
      <c r="H342" s="11">
        <v>89</v>
      </c>
      <c r="I342" s="11">
        <f t="shared" ref="I342:I343" si="68">J342-H342</f>
        <v>79.37</v>
      </c>
      <c r="J342" s="11">
        <v>168.37</v>
      </c>
    </row>
    <row r="343" spans="1:10" ht="28.5" customHeight="1" x14ac:dyDescent="0.25">
      <c r="A343" s="26">
        <v>3</v>
      </c>
      <c r="B343" s="20" t="s">
        <v>276</v>
      </c>
      <c r="C343" s="11">
        <v>20685.21</v>
      </c>
      <c r="D343" s="21" t="s">
        <v>14</v>
      </c>
      <c r="E343" s="21" t="s">
        <v>275</v>
      </c>
      <c r="F343" s="11">
        <f t="shared" si="67"/>
        <v>0</v>
      </c>
      <c r="G343" s="11">
        <v>0</v>
      </c>
      <c r="H343" s="11">
        <v>0</v>
      </c>
      <c r="I343" s="11">
        <f t="shared" si="68"/>
        <v>20685.21</v>
      </c>
      <c r="J343" s="11">
        <v>20685.21</v>
      </c>
    </row>
    <row r="344" spans="1:10" ht="23.25" customHeight="1" x14ac:dyDescent="0.25">
      <c r="A344" s="27"/>
      <c r="B344" s="28"/>
      <c r="C344" s="29">
        <f>C341+C342+C343</f>
        <v>21023.73</v>
      </c>
      <c r="D344" s="29"/>
      <c r="E344" s="29"/>
      <c r="F344" s="29"/>
      <c r="G344" s="29">
        <f t="shared" ref="G344:J344" si="69">G341+G342+G343</f>
        <v>0</v>
      </c>
      <c r="H344" s="29">
        <f t="shared" si="69"/>
        <v>179.11</v>
      </c>
      <c r="I344" s="29">
        <f t="shared" si="69"/>
        <v>20844.62</v>
      </c>
      <c r="J344" s="29">
        <f t="shared" si="69"/>
        <v>21023.73</v>
      </c>
    </row>
    <row r="345" spans="1:10" ht="24" customHeight="1" x14ac:dyDescent="0.25">
      <c r="A345" s="121" t="s">
        <v>316</v>
      </c>
      <c r="B345" s="121"/>
      <c r="C345" s="121"/>
      <c r="D345" s="121"/>
      <c r="E345" s="121"/>
      <c r="F345" s="121"/>
      <c r="G345" s="121"/>
      <c r="H345" s="121"/>
      <c r="I345" s="121"/>
      <c r="J345" s="121"/>
    </row>
    <row r="346" spans="1:10" ht="18.75" customHeight="1" x14ac:dyDescent="0.25">
      <c r="A346" s="26">
        <v>1</v>
      </c>
      <c r="B346" s="20" t="s">
        <v>221</v>
      </c>
      <c r="C346" s="11">
        <v>37.369999999999997</v>
      </c>
      <c r="D346" s="21" t="s">
        <v>16</v>
      </c>
      <c r="E346" s="21" t="s">
        <v>18</v>
      </c>
      <c r="F346" s="11">
        <f>H346/J346*100</f>
        <v>59.994648113460002</v>
      </c>
      <c r="G346" s="11">
        <v>0</v>
      </c>
      <c r="H346" s="11">
        <v>22.42</v>
      </c>
      <c r="I346" s="11">
        <f>J346-H346</f>
        <v>14.949999999999996</v>
      </c>
      <c r="J346" s="11">
        <v>37.369999999999997</v>
      </c>
    </row>
    <row r="347" spans="1:10" ht="50.25" customHeight="1" x14ac:dyDescent="0.25">
      <c r="A347" s="36">
        <v>2</v>
      </c>
      <c r="B347" s="20" t="s">
        <v>222</v>
      </c>
      <c r="C347" s="37">
        <v>200</v>
      </c>
      <c r="D347" s="38" t="s">
        <v>11</v>
      </c>
      <c r="E347" s="38" t="s">
        <v>13</v>
      </c>
      <c r="F347" s="11">
        <f>H347/J347*100</f>
        <v>0</v>
      </c>
      <c r="G347" s="37">
        <v>0</v>
      </c>
      <c r="H347" s="37">
        <v>0</v>
      </c>
      <c r="I347" s="11">
        <f>J347-H347</f>
        <v>200</v>
      </c>
      <c r="J347" s="11">
        <v>200</v>
      </c>
    </row>
    <row r="348" spans="1:10" ht="15.75" x14ac:dyDescent="0.25">
      <c r="A348" s="39"/>
      <c r="B348" s="28"/>
      <c r="C348" s="40">
        <v>237.37</v>
      </c>
      <c r="D348" s="41"/>
      <c r="E348" s="41"/>
      <c r="F348" s="40"/>
      <c r="G348" s="40">
        <f t="shared" ref="G348:H348" si="70">G346+G347</f>
        <v>0</v>
      </c>
      <c r="H348" s="40">
        <f t="shared" si="70"/>
        <v>22.42</v>
      </c>
      <c r="I348" s="40">
        <f>I346+I347</f>
        <v>214.95</v>
      </c>
      <c r="J348" s="40">
        <f>J346+J347</f>
        <v>237.37</v>
      </c>
    </row>
    <row r="349" spans="1:10" ht="15.75" x14ac:dyDescent="0.25">
      <c r="A349" s="118" t="s">
        <v>264</v>
      </c>
      <c r="B349" s="118"/>
      <c r="C349" s="118"/>
      <c r="D349" s="118"/>
      <c r="E349" s="118"/>
      <c r="F349" s="118"/>
      <c r="G349" s="118"/>
      <c r="H349" s="118"/>
      <c r="I349" s="118"/>
      <c r="J349" s="118"/>
    </row>
    <row r="350" spans="1:10" ht="15.75" x14ac:dyDescent="0.25">
      <c r="A350" s="119" t="s">
        <v>267</v>
      </c>
      <c r="B350" s="119"/>
      <c r="C350" s="119"/>
      <c r="D350" s="119"/>
      <c r="E350" s="119"/>
      <c r="F350" s="119"/>
      <c r="G350" s="119"/>
      <c r="H350" s="119"/>
      <c r="I350" s="119"/>
      <c r="J350" s="119"/>
    </row>
    <row r="351" spans="1:10" x14ac:dyDescent="0.25">
      <c r="J351" s="3" t="s">
        <v>266</v>
      </c>
    </row>
    <row r="352" spans="1:10" ht="75.75" customHeight="1" x14ac:dyDescent="0.25">
      <c r="A352" s="4" t="s">
        <v>0</v>
      </c>
      <c r="B352" s="4" t="s">
        <v>1</v>
      </c>
      <c r="C352" s="5" t="s">
        <v>2</v>
      </c>
      <c r="D352" s="5" t="s">
        <v>3</v>
      </c>
      <c r="E352" s="5" t="s">
        <v>4</v>
      </c>
      <c r="F352" s="5" t="s">
        <v>5</v>
      </c>
      <c r="G352" s="5" t="s">
        <v>6</v>
      </c>
      <c r="H352" s="5" t="s">
        <v>7</v>
      </c>
      <c r="I352" s="5" t="s">
        <v>317</v>
      </c>
      <c r="J352" s="5" t="s">
        <v>8</v>
      </c>
    </row>
    <row r="353" spans="1:10" x14ac:dyDescent="0.25">
      <c r="A353" s="121" t="s">
        <v>344</v>
      </c>
      <c r="B353" s="121"/>
      <c r="C353" s="121"/>
      <c r="D353" s="121"/>
      <c r="E353" s="121"/>
      <c r="F353" s="121"/>
      <c r="G353" s="121"/>
      <c r="H353" s="121"/>
      <c r="I353" s="121"/>
      <c r="J353" s="121"/>
    </row>
    <row r="354" spans="1:10" x14ac:dyDescent="0.25">
      <c r="A354" s="26">
        <v>1</v>
      </c>
      <c r="B354" s="20" t="s">
        <v>223</v>
      </c>
      <c r="C354" s="11">
        <v>88.93</v>
      </c>
      <c r="D354" s="21" t="s">
        <v>16</v>
      </c>
      <c r="E354" s="21" t="s">
        <v>80</v>
      </c>
      <c r="F354" s="11">
        <f>H354/J354*100</f>
        <v>66.26560215900146</v>
      </c>
      <c r="G354" s="11">
        <v>0</v>
      </c>
      <c r="H354" s="11">
        <v>58.93</v>
      </c>
      <c r="I354" s="11">
        <f>J354-H354</f>
        <v>30.000000000000007</v>
      </c>
      <c r="J354" s="11">
        <v>88.93</v>
      </c>
    </row>
    <row r="355" spans="1:10" x14ac:dyDescent="0.25">
      <c r="A355" s="27"/>
      <c r="B355" s="28"/>
      <c r="C355" s="29">
        <v>88.93</v>
      </c>
      <c r="D355" s="30"/>
      <c r="E355" s="30"/>
      <c r="F355" s="29"/>
      <c r="G355" s="29">
        <v>0</v>
      </c>
      <c r="H355" s="29">
        <v>58.93</v>
      </c>
      <c r="I355" s="29">
        <v>30</v>
      </c>
      <c r="J355" s="29">
        <v>88.93</v>
      </c>
    </row>
    <row r="356" spans="1:10" x14ac:dyDescent="0.25">
      <c r="A356" s="121" t="s">
        <v>345</v>
      </c>
      <c r="B356" s="121"/>
      <c r="C356" s="121"/>
      <c r="D356" s="121"/>
      <c r="E356" s="121"/>
      <c r="F356" s="121"/>
      <c r="G356" s="121"/>
      <c r="H356" s="121"/>
      <c r="I356" s="121"/>
      <c r="J356" s="121"/>
    </row>
    <row r="357" spans="1:10" ht="20.25" customHeight="1" x14ac:dyDescent="0.25">
      <c r="A357" s="26">
        <v>1</v>
      </c>
      <c r="B357" s="20" t="s">
        <v>224</v>
      </c>
      <c r="C357" s="11">
        <v>720</v>
      </c>
      <c r="D357" s="21" t="s">
        <v>83</v>
      </c>
      <c r="E357" s="21" t="s">
        <v>22</v>
      </c>
      <c r="F357" s="11">
        <f>H357/J357*100</f>
        <v>73.611111111111114</v>
      </c>
      <c r="G357" s="11">
        <v>0</v>
      </c>
      <c r="H357" s="11">
        <v>530</v>
      </c>
      <c r="I357" s="11">
        <f>J357-H357</f>
        <v>190</v>
      </c>
      <c r="J357" s="11">
        <v>720</v>
      </c>
    </row>
    <row r="358" spans="1:10" ht="19.5" customHeight="1" x14ac:dyDescent="0.25">
      <c r="A358" s="27"/>
      <c r="B358" s="28"/>
      <c r="C358" s="29">
        <v>720</v>
      </c>
      <c r="D358" s="30"/>
      <c r="E358" s="30"/>
      <c r="F358" s="29"/>
      <c r="G358" s="29">
        <v>0</v>
      </c>
      <c r="H358" s="29">
        <v>530</v>
      </c>
      <c r="I358" s="29">
        <v>190</v>
      </c>
      <c r="J358" s="29">
        <v>720</v>
      </c>
    </row>
    <row r="359" spans="1:10" ht="19.5" customHeight="1" x14ac:dyDescent="0.25">
      <c r="A359" s="121" t="s">
        <v>346</v>
      </c>
      <c r="B359" s="121"/>
      <c r="C359" s="121"/>
      <c r="D359" s="121"/>
      <c r="E359" s="121"/>
      <c r="F359" s="121"/>
      <c r="G359" s="121"/>
      <c r="H359" s="121"/>
      <c r="I359" s="121"/>
      <c r="J359" s="121"/>
    </row>
    <row r="360" spans="1:10" ht="21.75" customHeight="1" x14ac:dyDescent="0.25">
      <c r="A360" s="26">
        <v>1</v>
      </c>
      <c r="B360" s="20" t="s">
        <v>225</v>
      </c>
      <c r="C360" s="11">
        <v>15.9</v>
      </c>
      <c r="D360" s="21" t="s">
        <v>10</v>
      </c>
      <c r="E360" s="21" t="s">
        <v>80</v>
      </c>
      <c r="F360" s="11">
        <f>H360/J360*100</f>
        <v>93.251890634089591</v>
      </c>
      <c r="G360" s="11">
        <v>0</v>
      </c>
      <c r="H360" s="11">
        <v>16.03</v>
      </c>
      <c r="I360" s="11">
        <f>J360-H360</f>
        <v>1.1600000000000001</v>
      </c>
      <c r="J360" s="11">
        <v>17.190000000000001</v>
      </c>
    </row>
    <row r="361" spans="1:10" x14ac:dyDescent="0.25">
      <c r="A361" s="27"/>
      <c r="B361" s="28"/>
      <c r="C361" s="29">
        <v>15.9</v>
      </c>
      <c r="D361" s="30"/>
      <c r="E361" s="30"/>
      <c r="F361" s="29"/>
      <c r="G361" s="29">
        <v>0</v>
      </c>
      <c r="H361" s="29">
        <v>16.03</v>
      </c>
      <c r="I361" s="29">
        <v>1.1599999999999999</v>
      </c>
      <c r="J361" s="29">
        <v>17.190000000000001</v>
      </c>
    </row>
    <row r="362" spans="1:10" x14ac:dyDescent="0.25">
      <c r="A362" s="121" t="s">
        <v>338</v>
      </c>
      <c r="B362" s="121"/>
      <c r="C362" s="121"/>
      <c r="D362" s="121"/>
      <c r="E362" s="121"/>
      <c r="F362" s="121"/>
      <c r="G362" s="121"/>
      <c r="H362" s="121"/>
      <c r="I362" s="121"/>
      <c r="J362" s="121"/>
    </row>
    <row r="363" spans="1:10" ht="30" x14ac:dyDescent="0.25">
      <c r="A363" s="26">
        <v>1</v>
      </c>
      <c r="B363" s="20" t="s">
        <v>226</v>
      </c>
      <c r="C363" s="11">
        <v>825</v>
      </c>
      <c r="D363" s="96" t="s">
        <v>29</v>
      </c>
      <c r="E363" s="96" t="s">
        <v>16</v>
      </c>
      <c r="F363" s="11">
        <f>H363/J363*100</f>
        <v>55.63636363636364</v>
      </c>
      <c r="G363" s="11">
        <v>0</v>
      </c>
      <c r="H363" s="11">
        <v>459</v>
      </c>
      <c r="I363" s="11">
        <f>J363-H363</f>
        <v>366</v>
      </c>
      <c r="J363" s="11">
        <v>825</v>
      </c>
    </row>
    <row r="364" spans="1:10" x14ac:dyDescent="0.25">
      <c r="A364" s="26">
        <v>2</v>
      </c>
      <c r="B364" s="20" t="s">
        <v>323</v>
      </c>
      <c r="C364" s="11">
        <v>300</v>
      </c>
      <c r="D364" s="96" t="s">
        <v>11</v>
      </c>
      <c r="E364" s="96" t="s">
        <v>16</v>
      </c>
      <c r="F364" s="11">
        <f t="shared" ref="F364:F366" si="71">H364/J364*100</f>
        <v>46.666666666666664</v>
      </c>
      <c r="G364" s="11">
        <v>0</v>
      </c>
      <c r="H364" s="11">
        <v>140</v>
      </c>
      <c r="I364" s="11">
        <f t="shared" ref="I364:I366" si="72">J364-H364</f>
        <v>160</v>
      </c>
      <c r="J364" s="11">
        <v>300</v>
      </c>
    </row>
    <row r="365" spans="1:10" x14ac:dyDescent="0.25">
      <c r="A365" s="26">
        <v>3</v>
      </c>
      <c r="B365" s="20" t="s">
        <v>227</v>
      </c>
      <c r="C365" s="11">
        <v>300</v>
      </c>
      <c r="D365" s="96" t="s">
        <v>11</v>
      </c>
      <c r="E365" s="96" t="s">
        <v>16</v>
      </c>
      <c r="F365" s="11">
        <f t="shared" si="71"/>
        <v>46.666666666666664</v>
      </c>
      <c r="G365" s="11">
        <v>0</v>
      </c>
      <c r="H365" s="11">
        <v>140</v>
      </c>
      <c r="I365" s="11">
        <f t="shared" si="72"/>
        <v>160</v>
      </c>
      <c r="J365" s="11">
        <v>300</v>
      </c>
    </row>
    <row r="366" spans="1:10" x14ac:dyDescent="0.25">
      <c r="A366" s="26">
        <v>4</v>
      </c>
      <c r="B366" s="20" t="s">
        <v>324</v>
      </c>
      <c r="C366" s="11">
        <v>300</v>
      </c>
      <c r="D366" s="96" t="s">
        <v>11</v>
      </c>
      <c r="E366" s="96" t="s">
        <v>16</v>
      </c>
      <c r="F366" s="11">
        <f t="shared" si="71"/>
        <v>46.666666666666664</v>
      </c>
      <c r="G366" s="11">
        <v>0</v>
      </c>
      <c r="H366" s="11">
        <v>140</v>
      </c>
      <c r="I366" s="11">
        <f t="shared" si="72"/>
        <v>160</v>
      </c>
      <c r="J366" s="11">
        <v>300</v>
      </c>
    </row>
    <row r="367" spans="1:10" x14ac:dyDescent="0.25">
      <c r="A367" s="27"/>
      <c r="B367" s="95"/>
      <c r="C367" s="29">
        <f>C363+C364+C365+C366</f>
        <v>1725</v>
      </c>
      <c r="D367" s="29"/>
      <c r="E367" s="29"/>
      <c r="F367" s="29"/>
      <c r="G367" s="29">
        <f t="shared" ref="G367:J367" si="73">G363+G364+G365+G366</f>
        <v>0</v>
      </c>
      <c r="H367" s="29">
        <f t="shared" si="73"/>
        <v>879</v>
      </c>
      <c r="I367" s="29">
        <f>I363+I364+I365+I366</f>
        <v>846</v>
      </c>
      <c r="J367" s="29">
        <f t="shared" si="73"/>
        <v>1725</v>
      </c>
    </row>
    <row r="368" spans="1:10" ht="21" customHeight="1" x14ac:dyDescent="0.25">
      <c r="A368" s="121" t="s">
        <v>339</v>
      </c>
      <c r="B368" s="121"/>
      <c r="C368" s="121"/>
      <c r="D368" s="121"/>
      <c r="E368" s="121"/>
      <c r="F368" s="121"/>
      <c r="G368" s="121"/>
      <c r="H368" s="121"/>
      <c r="I368" s="121"/>
      <c r="J368" s="121"/>
    </row>
    <row r="369" spans="1:10" ht="45" x14ac:dyDescent="0.25">
      <c r="A369" s="26">
        <v>1</v>
      </c>
      <c r="B369" s="20" t="s">
        <v>228</v>
      </c>
      <c r="C369" s="11">
        <v>150</v>
      </c>
      <c r="D369" s="47">
        <v>42644</v>
      </c>
      <c r="E369" s="47">
        <v>43374</v>
      </c>
      <c r="F369" s="11">
        <f>H369/J369*100</f>
        <v>52.793333333333337</v>
      </c>
      <c r="G369" s="11">
        <v>0</v>
      </c>
      <c r="H369" s="11">
        <v>79.19</v>
      </c>
      <c r="I369" s="11">
        <f>J369-H369</f>
        <v>70.81</v>
      </c>
      <c r="J369" s="11">
        <v>150</v>
      </c>
    </row>
    <row r="370" spans="1:10" x14ac:dyDescent="0.25">
      <c r="A370" s="27"/>
      <c r="B370" s="28"/>
      <c r="C370" s="29">
        <v>150</v>
      </c>
      <c r="D370" s="30"/>
      <c r="E370" s="30"/>
      <c r="F370" s="29"/>
      <c r="G370" s="29">
        <v>0</v>
      </c>
      <c r="H370" s="29">
        <v>79.19</v>
      </c>
      <c r="I370" s="29">
        <f>I369</f>
        <v>70.81</v>
      </c>
      <c r="J370" s="29">
        <v>150</v>
      </c>
    </row>
    <row r="371" spans="1:10" x14ac:dyDescent="0.25">
      <c r="A371" s="122"/>
      <c r="B371" s="122"/>
      <c r="C371" s="122"/>
      <c r="D371" s="122"/>
      <c r="E371" s="122"/>
      <c r="F371" s="122"/>
      <c r="G371" s="122"/>
      <c r="H371" s="122"/>
      <c r="I371" s="122"/>
      <c r="J371" s="122"/>
    </row>
    <row r="372" spans="1:10" x14ac:dyDescent="0.25">
      <c r="A372" s="69"/>
      <c r="B372" s="70"/>
      <c r="C372" s="71"/>
      <c r="D372" s="72"/>
      <c r="E372" s="72"/>
      <c r="F372" s="71"/>
      <c r="G372" s="71"/>
      <c r="H372" s="71"/>
      <c r="I372" s="71"/>
      <c r="J372" s="71"/>
    </row>
    <row r="373" spans="1:10" ht="15.75" x14ac:dyDescent="0.25">
      <c r="A373" s="118" t="s">
        <v>264</v>
      </c>
      <c r="B373" s="118"/>
      <c r="C373" s="118"/>
      <c r="D373" s="118"/>
      <c r="E373" s="118"/>
      <c r="F373" s="118"/>
      <c r="G373" s="118"/>
      <c r="H373" s="118"/>
      <c r="I373" s="118"/>
      <c r="J373" s="118"/>
    </row>
    <row r="374" spans="1:10" ht="15.75" x14ac:dyDescent="0.25">
      <c r="A374" s="119" t="s">
        <v>267</v>
      </c>
      <c r="B374" s="119"/>
      <c r="C374" s="119"/>
      <c r="D374" s="119"/>
      <c r="E374" s="119"/>
      <c r="F374" s="119"/>
      <c r="G374" s="119"/>
      <c r="H374" s="119"/>
      <c r="I374" s="119"/>
      <c r="J374" s="119"/>
    </row>
    <row r="375" spans="1:10" x14ac:dyDescent="0.25">
      <c r="J375" s="3" t="s">
        <v>266</v>
      </c>
    </row>
    <row r="376" spans="1:10" ht="75.75" customHeight="1" x14ac:dyDescent="0.25">
      <c r="A376" s="4" t="s">
        <v>0</v>
      </c>
      <c r="B376" s="4" t="s">
        <v>1</v>
      </c>
      <c r="C376" s="5" t="s">
        <v>2</v>
      </c>
      <c r="D376" s="5" t="s">
        <v>3</v>
      </c>
      <c r="E376" s="5" t="s">
        <v>4</v>
      </c>
      <c r="F376" s="5" t="s">
        <v>5</v>
      </c>
      <c r="G376" s="5" t="s">
        <v>6</v>
      </c>
      <c r="H376" s="5" t="s">
        <v>7</v>
      </c>
      <c r="I376" s="5" t="s">
        <v>317</v>
      </c>
      <c r="J376" s="5" t="s">
        <v>8</v>
      </c>
    </row>
    <row r="377" spans="1:10" x14ac:dyDescent="0.25">
      <c r="A377" s="121" t="s">
        <v>340</v>
      </c>
      <c r="B377" s="121"/>
      <c r="C377" s="121"/>
      <c r="D377" s="121"/>
      <c r="E377" s="121"/>
      <c r="F377" s="121"/>
      <c r="G377" s="121"/>
      <c r="H377" s="121"/>
      <c r="I377" s="121"/>
      <c r="J377" s="121"/>
    </row>
    <row r="378" spans="1:10" ht="30" x14ac:dyDescent="0.25">
      <c r="A378" s="26">
        <v>1</v>
      </c>
      <c r="B378" s="20" t="s">
        <v>325</v>
      </c>
      <c r="C378" s="11">
        <v>559</v>
      </c>
      <c r="D378" s="21" t="s">
        <v>19</v>
      </c>
      <c r="E378" s="21" t="s">
        <v>18</v>
      </c>
      <c r="F378" s="11">
        <f>H378/J378*100</f>
        <v>66.511627906976742</v>
      </c>
      <c r="G378" s="11">
        <v>0</v>
      </c>
      <c r="H378" s="11">
        <v>353.21</v>
      </c>
      <c r="I378" s="11">
        <f>J378-H378</f>
        <v>177.83999999999997</v>
      </c>
      <c r="J378" s="11">
        <v>531.04999999999995</v>
      </c>
    </row>
    <row r="379" spans="1:10" ht="30" x14ac:dyDescent="0.25">
      <c r="A379" s="26">
        <v>2</v>
      </c>
      <c r="B379" s="20" t="s">
        <v>229</v>
      </c>
      <c r="C379" s="11">
        <v>1200.83</v>
      </c>
      <c r="D379" s="21" t="s">
        <v>80</v>
      </c>
      <c r="E379" s="21" t="s">
        <v>14</v>
      </c>
      <c r="F379" s="11">
        <f t="shared" ref="F379:F380" si="74">H379/J379*100</f>
        <v>16.677631305014035</v>
      </c>
      <c r="G379" s="11">
        <v>0</v>
      </c>
      <c r="H379" s="11">
        <v>200.27</v>
      </c>
      <c r="I379" s="11">
        <f t="shared" ref="I379:I380" si="75">J379-H379</f>
        <v>1000.56</v>
      </c>
      <c r="J379" s="11">
        <v>1200.83</v>
      </c>
    </row>
    <row r="380" spans="1:10" ht="30" x14ac:dyDescent="0.25">
      <c r="A380" s="26">
        <v>3</v>
      </c>
      <c r="B380" s="20" t="s">
        <v>230</v>
      </c>
      <c r="C380" s="11">
        <v>424</v>
      </c>
      <c r="D380" s="21" t="s">
        <v>12</v>
      </c>
      <c r="E380" s="21" t="s">
        <v>11</v>
      </c>
      <c r="F380" s="11">
        <f t="shared" si="74"/>
        <v>80.188679245283026</v>
      </c>
      <c r="G380" s="11">
        <v>0</v>
      </c>
      <c r="H380" s="11">
        <v>340</v>
      </c>
      <c r="I380" s="11">
        <f t="shared" si="75"/>
        <v>84</v>
      </c>
      <c r="J380" s="11">
        <v>424</v>
      </c>
    </row>
    <row r="381" spans="1:10" x14ac:dyDescent="0.25">
      <c r="A381" s="27"/>
      <c r="B381" s="28"/>
      <c r="C381" s="29">
        <f>C378+C379+C380</f>
        <v>2183.83</v>
      </c>
      <c r="D381" s="30"/>
      <c r="E381" s="30"/>
      <c r="F381" s="29"/>
      <c r="G381" s="29">
        <f>G378+G379+G380</f>
        <v>0</v>
      </c>
      <c r="H381" s="29">
        <f t="shared" ref="H381:J381" si="76">H378+H379+H380</f>
        <v>893.48</v>
      </c>
      <c r="I381" s="29">
        <f t="shared" si="76"/>
        <v>1262.3999999999999</v>
      </c>
      <c r="J381" s="29">
        <f t="shared" si="76"/>
        <v>2155.88</v>
      </c>
    </row>
    <row r="382" spans="1:10" x14ac:dyDescent="0.25">
      <c r="A382" s="121" t="s">
        <v>341</v>
      </c>
      <c r="B382" s="121"/>
      <c r="C382" s="121"/>
      <c r="D382" s="121"/>
      <c r="E382" s="121"/>
      <c r="F382" s="121"/>
      <c r="G382" s="121"/>
      <c r="H382" s="121"/>
      <c r="I382" s="121"/>
      <c r="J382" s="121"/>
    </row>
    <row r="383" spans="1:10" ht="30" x14ac:dyDescent="0.25">
      <c r="A383" s="26">
        <v>1</v>
      </c>
      <c r="B383" s="20" t="s">
        <v>231</v>
      </c>
      <c r="C383" s="11">
        <v>30</v>
      </c>
      <c r="D383" s="21" t="s">
        <v>11</v>
      </c>
      <c r="E383" s="21" t="s">
        <v>80</v>
      </c>
      <c r="F383" s="11">
        <f>H383/J383*100</f>
        <v>93.333333333333329</v>
      </c>
      <c r="G383" s="11">
        <v>0</v>
      </c>
      <c r="H383" s="11">
        <v>28</v>
      </c>
      <c r="I383" s="11">
        <f>J383-H383</f>
        <v>2</v>
      </c>
      <c r="J383" s="11">
        <v>30</v>
      </c>
    </row>
    <row r="384" spans="1:10" ht="30" x14ac:dyDescent="0.25">
      <c r="A384" s="26">
        <v>2</v>
      </c>
      <c r="B384" s="20" t="s">
        <v>232</v>
      </c>
      <c r="C384" s="11">
        <v>30</v>
      </c>
      <c r="D384" s="21" t="s">
        <v>11</v>
      </c>
      <c r="E384" s="21" t="s">
        <v>80</v>
      </c>
      <c r="F384" s="11">
        <f t="shared" ref="F384:F390" si="77">H384/J384*100</f>
        <v>93.333333333333329</v>
      </c>
      <c r="G384" s="11">
        <v>0</v>
      </c>
      <c r="H384" s="11">
        <v>28</v>
      </c>
      <c r="I384" s="11">
        <f t="shared" ref="I384:I390" si="78">J384-H384</f>
        <v>2</v>
      </c>
      <c r="J384" s="11">
        <v>30</v>
      </c>
    </row>
    <row r="385" spans="1:10" ht="22.5" customHeight="1" x14ac:dyDescent="0.25">
      <c r="A385" s="22">
        <v>3</v>
      </c>
      <c r="B385" s="23" t="s">
        <v>233</v>
      </c>
      <c r="C385" s="24">
        <v>30</v>
      </c>
      <c r="D385" s="25" t="s">
        <v>11</v>
      </c>
      <c r="E385" s="25" t="s">
        <v>80</v>
      </c>
      <c r="F385" s="11">
        <f t="shared" si="77"/>
        <v>93.333333333333329</v>
      </c>
      <c r="G385" s="24">
        <v>0</v>
      </c>
      <c r="H385" s="24">
        <v>28</v>
      </c>
      <c r="I385" s="11">
        <f t="shared" si="78"/>
        <v>2</v>
      </c>
      <c r="J385" s="24">
        <v>30</v>
      </c>
    </row>
    <row r="386" spans="1:10" ht="35.450000000000003" customHeight="1" x14ac:dyDescent="0.25">
      <c r="A386" s="26">
        <v>4</v>
      </c>
      <c r="B386" s="20" t="s">
        <v>234</v>
      </c>
      <c r="C386" s="11">
        <v>30</v>
      </c>
      <c r="D386" s="21" t="s">
        <v>11</v>
      </c>
      <c r="E386" s="21" t="s">
        <v>80</v>
      </c>
      <c r="F386" s="11">
        <f t="shared" si="77"/>
        <v>93.333333333333329</v>
      </c>
      <c r="G386" s="11">
        <v>0</v>
      </c>
      <c r="H386" s="11">
        <v>28</v>
      </c>
      <c r="I386" s="11">
        <f t="shared" si="78"/>
        <v>2</v>
      </c>
      <c r="J386" s="11">
        <v>30</v>
      </c>
    </row>
    <row r="387" spans="1:10" ht="30" x14ac:dyDescent="0.25">
      <c r="A387" s="22">
        <v>5</v>
      </c>
      <c r="B387" s="23" t="s">
        <v>235</v>
      </c>
      <c r="C387" s="24">
        <v>30</v>
      </c>
      <c r="D387" s="97" t="s">
        <v>11</v>
      </c>
      <c r="E387" s="97" t="s">
        <v>80</v>
      </c>
      <c r="F387" s="11">
        <f t="shared" si="77"/>
        <v>93.333333333333329</v>
      </c>
      <c r="G387" s="24">
        <v>0</v>
      </c>
      <c r="H387" s="24">
        <v>28</v>
      </c>
      <c r="I387" s="11">
        <f t="shared" si="78"/>
        <v>2</v>
      </c>
      <c r="J387" s="24">
        <v>30</v>
      </c>
    </row>
    <row r="388" spans="1:10" ht="35.450000000000003" customHeight="1" x14ac:dyDescent="0.25">
      <c r="A388" s="26">
        <v>6</v>
      </c>
      <c r="B388" s="20" t="s">
        <v>236</v>
      </c>
      <c r="C388" s="11">
        <v>30</v>
      </c>
      <c r="D388" s="21" t="s">
        <v>11</v>
      </c>
      <c r="E388" s="21" t="s">
        <v>80</v>
      </c>
      <c r="F388" s="11">
        <f t="shared" si="77"/>
        <v>93.333333333333329</v>
      </c>
      <c r="G388" s="11">
        <v>0</v>
      </c>
      <c r="H388" s="11">
        <v>28</v>
      </c>
      <c r="I388" s="11">
        <f t="shared" si="78"/>
        <v>2</v>
      </c>
      <c r="J388" s="11">
        <v>30</v>
      </c>
    </row>
    <row r="389" spans="1:10" ht="25.5" customHeight="1" x14ac:dyDescent="0.25">
      <c r="A389" s="26">
        <v>7</v>
      </c>
      <c r="B389" s="20" t="s">
        <v>237</v>
      </c>
      <c r="C389" s="11">
        <v>30</v>
      </c>
      <c r="D389" s="21" t="s">
        <v>11</v>
      </c>
      <c r="E389" s="21" t="s">
        <v>80</v>
      </c>
      <c r="F389" s="11">
        <f t="shared" si="77"/>
        <v>93.333333333333329</v>
      </c>
      <c r="G389" s="11">
        <v>0</v>
      </c>
      <c r="H389" s="11">
        <v>28</v>
      </c>
      <c r="I389" s="11">
        <f t="shared" si="78"/>
        <v>2</v>
      </c>
      <c r="J389" s="11">
        <v>30</v>
      </c>
    </row>
    <row r="390" spans="1:10" ht="23.45" customHeight="1" x14ac:dyDescent="0.25">
      <c r="A390" s="26">
        <v>8</v>
      </c>
      <c r="B390" s="20" t="s">
        <v>238</v>
      </c>
      <c r="C390" s="11">
        <v>30</v>
      </c>
      <c r="D390" s="21" t="s">
        <v>11</v>
      </c>
      <c r="E390" s="21" t="s">
        <v>80</v>
      </c>
      <c r="F390" s="11">
        <f t="shared" si="77"/>
        <v>93.333333333333329</v>
      </c>
      <c r="G390" s="11">
        <v>0</v>
      </c>
      <c r="H390" s="11">
        <v>28</v>
      </c>
      <c r="I390" s="11">
        <f t="shared" si="78"/>
        <v>2</v>
      </c>
      <c r="J390" s="11">
        <v>30</v>
      </c>
    </row>
    <row r="391" spans="1:10" x14ac:dyDescent="0.25">
      <c r="A391" s="106"/>
      <c r="B391" s="66"/>
      <c r="C391" s="67"/>
      <c r="D391" s="68"/>
      <c r="E391" s="68"/>
      <c r="F391" s="67"/>
      <c r="G391" s="67"/>
      <c r="H391" s="67"/>
      <c r="I391" s="67"/>
      <c r="J391" s="67"/>
    </row>
    <row r="392" spans="1:10" ht="15.75" x14ac:dyDescent="0.25">
      <c r="A392" s="118" t="s">
        <v>264</v>
      </c>
      <c r="B392" s="118"/>
      <c r="C392" s="118"/>
      <c r="D392" s="118"/>
      <c r="E392" s="118"/>
      <c r="F392" s="118"/>
      <c r="G392" s="118"/>
      <c r="H392" s="118"/>
      <c r="I392" s="118"/>
      <c r="J392" s="118"/>
    </row>
    <row r="393" spans="1:10" ht="15.75" x14ac:dyDescent="0.25">
      <c r="A393" s="119" t="s">
        <v>267</v>
      </c>
      <c r="B393" s="119"/>
      <c r="C393" s="119"/>
      <c r="D393" s="119"/>
      <c r="E393" s="119"/>
      <c r="F393" s="119"/>
      <c r="G393" s="119"/>
      <c r="H393" s="119"/>
      <c r="I393" s="119"/>
      <c r="J393" s="119"/>
    </row>
    <row r="394" spans="1:10" ht="75.75" customHeight="1" x14ac:dyDescent="0.25">
      <c r="A394" s="4" t="s">
        <v>0</v>
      </c>
      <c r="B394" s="4" t="s">
        <v>1</v>
      </c>
      <c r="C394" s="5" t="s">
        <v>2</v>
      </c>
      <c r="D394" s="5" t="s">
        <v>3</v>
      </c>
      <c r="E394" s="5" t="s">
        <v>4</v>
      </c>
      <c r="F394" s="5" t="s">
        <v>5</v>
      </c>
      <c r="G394" s="5" t="s">
        <v>6</v>
      </c>
      <c r="H394" s="5" t="s">
        <v>7</v>
      </c>
      <c r="I394" s="5" t="s">
        <v>317</v>
      </c>
      <c r="J394" s="5" t="s">
        <v>8</v>
      </c>
    </row>
    <row r="395" spans="1:10" x14ac:dyDescent="0.25">
      <c r="J395" s="3" t="s">
        <v>266</v>
      </c>
    </row>
    <row r="396" spans="1:10" ht="24.95" customHeight="1" x14ac:dyDescent="0.25">
      <c r="A396" s="26">
        <v>9</v>
      </c>
      <c r="B396" s="20" t="s">
        <v>239</v>
      </c>
      <c r="C396" s="11">
        <v>30</v>
      </c>
      <c r="D396" s="21" t="s">
        <v>11</v>
      </c>
      <c r="E396" s="21" t="s">
        <v>80</v>
      </c>
      <c r="F396" s="11">
        <f>H396/J396*100</f>
        <v>93.333333333333329</v>
      </c>
      <c r="G396" s="11">
        <v>0</v>
      </c>
      <c r="H396" s="11">
        <v>28</v>
      </c>
      <c r="I396" s="11">
        <f>J396-H396</f>
        <v>2</v>
      </c>
      <c r="J396" s="11">
        <v>30</v>
      </c>
    </row>
    <row r="397" spans="1:10" ht="30.95" customHeight="1" x14ac:dyDescent="0.25">
      <c r="A397" s="26">
        <v>10</v>
      </c>
      <c r="B397" s="20" t="s">
        <v>240</v>
      </c>
      <c r="C397" s="11">
        <v>30</v>
      </c>
      <c r="D397" s="21" t="s">
        <v>11</v>
      </c>
      <c r="E397" s="21" t="s">
        <v>80</v>
      </c>
      <c r="F397" s="11">
        <f t="shared" ref="F397:F408" si="79">H397/J397*100</f>
        <v>93.333333333333329</v>
      </c>
      <c r="G397" s="11">
        <v>0</v>
      </c>
      <c r="H397" s="11">
        <v>28</v>
      </c>
      <c r="I397" s="11">
        <f t="shared" ref="I397:I408" si="80">J397-H397</f>
        <v>2</v>
      </c>
      <c r="J397" s="11">
        <v>30</v>
      </c>
    </row>
    <row r="398" spans="1:10" ht="30" x14ac:dyDescent="0.25">
      <c r="A398" s="26">
        <v>11</v>
      </c>
      <c r="B398" s="20" t="s">
        <v>241</v>
      </c>
      <c r="C398" s="11">
        <v>30</v>
      </c>
      <c r="D398" s="21" t="s">
        <v>11</v>
      </c>
      <c r="E398" s="21" t="s">
        <v>80</v>
      </c>
      <c r="F398" s="11">
        <f t="shared" si="79"/>
        <v>93.333333333333329</v>
      </c>
      <c r="G398" s="11">
        <v>0</v>
      </c>
      <c r="H398" s="11">
        <v>28</v>
      </c>
      <c r="I398" s="11">
        <f t="shared" si="80"/>
        <v>2</v>
      </c>
      <c r="J398" s="11">
        <v>30</v>
      </c>
    </row>
    <row r="399" spans="1:10" ht="21" customHeight="1" x14ac:dyDescent="0.25">
      <c r="A399" s="26">
        <v>12</v>
      </c>
      <c r="B399" s="20" t="s">
        <v>242</v>
      </c>
      <c r="C399" s="11">
        <v>30</v>
      </c>
      <c r="D399" s="21" t="s">
        <v>11</v>
      </c>
      <c r="E399" s="21" t="s">
        <v>80</v>
      </c>
      <c r="F399" s="11">
        <f t="shared" si="79"/>
        <v>93.333333333333329</v>
      </c>
      <c r="G399" s="11">
        <v>0</v>
      </c>
      <c r="H399" s="11">
        <v>28</v>
      </c>
      <c r="I399" s="11">
        <f t="shared" si="80"/>
        <v>2</v>
      </c>
      <c r="J399" s="11">
        <v>30</v>
      </c>
    </row>
    <row r="400" spans="1:10" ht="33.950000000000003" customHeight="1" x14ac:dyDescent="0.25">
      <c r="A400" s="26">
        <v>13</v>
      </c>
      <c r="B400" s="20" t="s">
        <v>243</v>
      </c>
      <c r="C400" s="11">
        <v>150</v>
      </c>
      <c r="D400" s="21" t="s">
        <v>11</v>
      </c>
      <c r="E400" s="21" t="s">
        <v>80</v>
      </c>
      <c r="F400" s="11">
        <f t="shared" si="79"/>
        <v>78.666666666666657</v>
      </c>
      <c r="G400" s="11">
        <v>0</v>
      </c>
      <c r="H400" s="11">
        <v>118</v>
      </c>
      <c r="I400" s="11">
        <f t="shared" si="80"/>
        <v>32</v>
      </c>
      <c r="J400" s="11">
        <v>150</v>
      </c>
    </row>
    <row r="401" spans="1:10" ht="33.6" customHeight="1" x14ac:dyDescent="0.25">
      <c r="A401" s="26">
        <v>14</v>
      </c>
      <c r="B401" s="20" t="s">
        <v>244</v>
      </c>
      <c r="C401" s="11">
        <v>30</v>
      </c>
      <c r="D401" s="21" t="s">
        <v>11</v>
      </c>
      <c r="E401" s="21" t="s">
        <v>80</v>
      </c>
      <c r="F401" s="11">
        <f t="shared" si="79"/>
        <v>93.333333333333329</v>
      </c>
      <c r="G401" s="11">
        <v>0</v>
      </c>
      <c r="H401" s="11">
        <v>28</v>
      </c>
      <c r="I401" s="11">
        <f t="shared" si="80"/>
        <v>2</v>
      </c>
      <c r="J401" s="11">
        <v>30</v>
      </c>
    </row>
    <row r="402" spans="1:10" ht="30" x14ac:dyDescent="0.25">
      <c r="A402" s="26">
        <v>15</v>
      </c>
      <c r="B402" s="20" t="s">
        <v>245</v>
      </c>
      <c r="C402" s="11">
        <v>30</v>
      </c>
      <c r="D402" s="21" t="s">
        <v>11</v>
      </c>
      <c r="E402" s="21" t="s">
        <v>80</v>
      </c>
      <c r="F402" s="11">
        <f t="shared" si="79"/>
        <v>93.333333333333329</v>
      </c>
      <c r="G402" s="11">
        <v>0</v>
      </c>
      <c r="H402" s="11">
        <v>28</v>
      </c>
      <c r="I402" s="11">
        <f t="shared" si="80"/>
        <v>2</v>
      </c>
      <c r="J402" s="11">
        <v>30</v>
      </c>
    </row>
    <row r="403" spans="1:10" ht="30" x14ac:dyDescent="0.25">
      <c r="A403" s="26">
        <v>16</v>
      </c>
      <c r="B403" s="20" t="s">
        <v>326</v>
      </c>
      <c r="C403" s="11">
        <v>30</v>
      </c>
      <c r="D403" s="21" t="s">
        <v>11</v>
      </c>
      <c r="E403" s="21" t="s">
        <v>80</v>
      </c>
      <c r="F403" s="11">
        <f t="shared" si="79"/>
        <v>93.333333333333329</v>
      </c>
      <c r="G403" s="11">
        <v>0</v>
      </c>
      <c r="H403" s="11">
        <v>28</v>
      </c>
      <c r="I403" s="11">
        <f t="shared" si="80"/>
        <v>2</v>
      </c>
      <c r="J403" s="11">
        <v>30</v>
      </c>
    </row>
    <row r="404" spans="1:10" ht="30" x14ac:dyDescent="0.25">
      <c r="A404" s="26">
        <v>17</v>
      </c>
      <c r="B404" s="20" t="s">
        <v>246</v>
      </c>
      <c r="C404" s="11">
        <v>30</v>
      </c>
      <c r="D404" s="21" t="s">
        <v>11</v>
      </c>
      <c r="E404" s="21" t="s">
        <v>80</v>
      </c>
      <c r="F404" s="11">
        <f t="shared" si="79"/>
        <v>93.333333333333329</v>
      </c>
      <c r="G404" s="11">
        <v>0</v>
      </c>
      <c r="H404" s="11">
        <v>28</v>
      </c>
      <c r="I404" s="11">
        <f t="shared" si="80"/>
        <v>2</v>
      </c>
      <c r="J404" s="11">
        <v>30</v>
      </c>
    </row>
    <row r="405" spans="1:10" ht="30" x14ac:dyDescent="0.25">
      <c r="A405" s="26">
        <v>18</v>
      </c>
      <c r="B405" s="20" t="s">
        <v>247</v>
      </c>
      <c r="C405" s="11">
        <v>30</v>
      </c>
      <c r="D405" s="21" t="s">
        <v>11</v>
      </c>
      <c r="E405" s="21" t="s">
        <v>80</v>
      </c>
      <c r="F405" s="11">
        <f t="shared" si="79"/>
        <v>93.333333333333329</v>
      </c>
      <c r="G405" s="11">
        <v>0</v>
      </c>
      <c r="H405" s="11">
        <v>28</v>
      </c>
      <c r="I405" s="11">
        <f t="shared" si="80"/>
        <v>2</v>
      </c>
      <c r="J405" s="11">
        <v>30</v>
      </c>
    </row>
    <row r="406" spans="1:10" ht="30" x14ac:dyDescent="0.25">
      <c r="A406" s="22">
        <v>19</v>
      </c>
      <c r="B406" s="23" t="s">
        <v>248</v>
      </c>
      <c r="C406" s="24">
        <v>30</v>
      </c>
      <c r="D406" s="25" t="s">
        <v>11</v>
      </c>
      <c r="E406" s="25" t="s">
        <v>80</v>
      </c>
      <c r="F406" s="11">
        <f t="shared" si="79"/>
        <v>93.333333333333329</v>
      </c>
      <c r="G406" s="24">
        <v>0</v>
      </c>
      <c r="H406" s="24">
        <v>28</v>
      </c>
      <c r="I406" s="11">
        <f t="shared" si="80"/>
        <v>2</v>
      </c>
      <c r="J406" s="24">
        <v>30</v>
      </c>
    </row>
    <row r="407" spans="1:10" ht="32.450000000000003" customHeight="1" x14ac:dyDescent="0.25">
      <c r="A407" s="26">
        <v>20</v>
      </c>
      <c r="B407" s="20" t="s">
        <v>249</v>
      </c>
      <c r="C407" s="11">
        <v>30</v>
      </c>
      <c r="D407" s="21" t="s">
        <v>11</v>
      </c>
      <c r="E407" s="21" t="s">
        <v>80</v>
      </c>
      <c r="F407" s="11">
        <f t="shared" si="79"/>
        <v>93.333333333333329</v>
      </c>
      <c r="G407" s="11">
        <v>0</v>
      </c>
      <c r="H407" s="11">
        <v>28</v>
      </c>
      <c r="I407" s="11">
        <f t="shared" si="80"/>
        <v>2</v>
      </c>
      <c r="J407" s="11">
        <v>30</v>
      </c>
    </row>
    <row r="408" spans="1:10" ht="30" x14ac:dyDescent="0.25">
      <c r="A408" s="26">
        <v>21</v>
      </c>
      <c r="B408" s="20" t="s">
        <v>250</v>
      </c>
      <c r="C408" s="11">
        <v>30</v>
      </c>
      <c r="D408" s="21" t="s">
        <v>11</v>
      </c>
      <c r="E408" s="21" t="s">
        <v>80</v>
      </c>
      <c r="F408" s="11">
        <f t="shared" si="79"/>
        <v>93.333333333333329</v>
      </c>
      <c r="G408" s="11">
        <v>0</v>
      </c>
      <c r="H408" s="11">
        <v>28</v>
      </c>
      <c r="I408" s="11">
        <f t="shared" si="80"/>
        <v>2</v>
      </c>
      <c r="J408" s="11">
        <v>30</v>
      </c>
    </row>
    <row r="409" spans="1:10" ht="15.75" x14ac:dyDescent="0.25">
      <c r="A409" s="118" t="s">
        <v>264</v>
      </c>
      <c r="B409" s="118"/>
      <c r="C409" s="118"/>
      <c r="D409" s="118"/>
      <c r="E409" s="118"/>
      <c r="F409" s="118"/>
      <c r="G409" s="118"/>
      <c r="H409" s="118"/>
      <c r="I409" s="118"/>
      <c r="J409" s="118"/>
    </row>
    <row r="410" spans="1:10" ht="15.75" x14ac:dyDescent="0.25">
      <c r="A410" s="119" t="s">
        <v>267</v>
      </c>
      <c r="B410" s="119"/>
      <c r="C410" s="119"/>
      <c r="D410" s="119"/>
      <c r="E410" s="119"/>
      <c r="F410" s="119"/>
      <c r="G410" s="119"/>
      <c r="H410" s="119"/>
      <c r="I410" s="119"/>
      <c r="J410" s="119"/>
    </row>
    <row r="411" spans="1:10" x14ac:dyDescent="0.25">
      <c r="J411" s="3" t="s">
        <v>266</v>
      </c>
    </row>
    <row r="412" spans="1:10" ht="75.75" customHeight="1" x14ac:dyDescent="0.25">
      <c r="A412" s="4" t="s">
        <v>0</v>
      </c>
      <c r="B412" s="4" t="s">
        <v>1</v>
      </c>
      <c r="C412" s="5" t="s">
        <v>2</v>
      </c>
      <c r="D412" s="5" t="s">
        <v>3</v>
      </c>
      <c r="E412" s="5" t="s">
        <v>4</v>
      </c>
      <c r="F412" s="5" t="s">
        <v>5</v>
      </c>
      <c r="G412" s="5" t="s">
        <v>6</v>
      </c>
      <c r="H412" s="5" t="s">
        <v>7</v>
      </c>
      <c r="I412" s="5" t="s">
        <v>317</v>
      </c>
      <c r="J412" s="5" t="s">
        <v>8</v>
      </c>
    </row>
    <row r="413" spans="1:10" ht="30" x14ac:dyDescent="0.25">
      <c r="A413" s="26">
        <v>22</v>
      </c>
      <c r="B413" s="20" t="s">
        <v>251</v>
      </c>
      <c r="C413" s="11">
        <v>30</v>
      </c>
      <c r="D413" s="21" t="s">
        <v>11</v>
      </c>
      <c r="E413" s="21" t="s">
        <v>80</v>
      </c>
      <c r="F413" s="11">
        <f>H413/J413*100</f>
        <v>93.333333333333329</v>
      </c>
      <c r="G413" s="11">
        <v>0</v>
      </c>
      <c r="H413" s="11">
        <v>28</v>
      </c>
      <c r="I413" s="11">
        <f>J413-H413</f>
        <v>2</v>
      </c>
      <c r="J413" s="11">
        <v>30</v>
      </c>
    </row>
    <row r="414" spans="1:10" ht="30" x14ac:dyDescent="0.25">
      <c r="A414" s="26">
        <v>23</v>
      </c>
      <c r="B414" s="20" t="s">
        <v>252</v>
      </c>
      <c r="C414" s="11">
        <v>30</v>
      </c>
      <c r="D414" s="21" t="s">
        <v>11</v>
      </c>
      <c r="E414" s="21" t="s">
        <v>80</v>
      </c>
      <c r="F414" s="11">
        <f t="shared" ref="F414:F417" si="81">H414/J414*100</f>
        <v>93.333333333333329</v>
      </c>
      <c r="G414" s="11">
        <v>0</v>
      </c>
      <c r="H414" s="11">
        <v>28</v>
      </c>
      <c r="I414" s="11">
        <f t="shared" ref="I414:I417" si="82">J414-H414</f>
        <v>2</v>
      </c>
      <c r="J414" s="11">
        <v>30</v>
      </c>
    </row>
    <row r="415" spans="1:10" ht="30" x14ac:dyDescent="0.25">
      <c r="A415" s="26">
        <v>24</v>
      </c>
      <c r="B415" s="20" t="s">
        <v>273</v>
      </c>
      <c r="C415" s="11">
        <v>30</v>
      </c>
      <c r="D415" s="21" t="s">
        <v>11</v>
      </c>
      <c r="E415" s="21" t="s">
        <v>80</v>
      </c>
      <c r="F415" s="11">
        <f t="shared" si="81"/>
        <v>93.333333333333329</v>
      </c>
      <c r="G415" s="11">
        <v>0</v>
      </c>
      <c r="H415" s="11">
        <v>28</v>
      </c>
      <c r="I415" s="11">
        <f t="shared" si="82"/>
        <v>2</v>
      </c>
      <c r="J415" s="11">
        <v>30</v>
      </c>
    </row>
    <row r="416" spans="1:10" ht="30" x14ac:dyDescent="0.25">
      <c r="A416" s="22">
        <v>25</v>
      </c>
      <c r="B416" s="23" t="s">
        <v>253</v>
      </c>
      <c r="C416" s="24">
        <v>30</v>
      </c>
      <c r="D416" s="25" t="s">
        <v>11</v>
      </c>
      <c r="E416" s="25" t="s">
        <v>80</v>
      </c>
      <c r="F416" s="11">
        <f t="shared" si="81"/>
        <v>93.333333333333329</v>
      </c>
      <c r="G416" s="24">
        <v>0</v>
      </c>
      <c r="H416" s="11">
        <v>28</v>
      </c>
      <c r="I416" s="11">
        <f t="shared" si="82"/>
        <v>2</v>
      </c>
      <c r="J416" s="24">
        <v>30</v>
      </c>
    </row>
    <row r="417" spans="1:10" ht="30" x14ac:dyDescent="0.25">
      <c r="A417" s="26">
        <v>26</v>
      </c>
      <c r="B417" s="20" t="s">
        <v>254</v>
      </c>
      <c r="C417" s="11">
        <v>30</v>
      </c>
      <c r="D417" s="21" t="s">
        <v>11</v>
      </c>
      <c r="E417" s="21" t="s">
        <v>80</v>
      </c>
      <c r="F417" s="11">
        <f t="shared" si="81"/>
        <v>93.333333333333329</v>
      </c>
      <c r="G417" s="11">
        <v>0</v>
      </c>
      <c r="H417" s="11">
        <v>28</v>
      </c>
      <c r="I417" s="11">
        <f t="shared" si="82"/>
        <v>2</v>
      </c>
      <c r="J417" s="11">
        <v>30</v>
      </c>
    </row>
    <row r="418" spans="1:10" x14ac:dyDescent="0.25">
      <c r="A418" s="27"/>
      <c r="B418" s="28"/>
      <c r="C418" s="29">
        <f>C417+C416+C415+C414+C413+C408+C407+C406+C405+C404+C403+C402+C401+C400+C399+C398+C397+C396+C390+C389+C388+C387+C386+C385+C384+C383</f>
        <v>900</v>
      </c>
      <c r="D418" s="29"/>
      <c r="E418" s="29"/>
      <c r="F418" s="29"/>
      <c r="G418" s="29">
        <f>G417+G416+G415+G414+G413+G408+G407+G406+G405+G404+G403+G402+G401+G400+G399+G398+G397+G396+G390+G389+G388+G387+G386+G385+G384+G383</f>
        <v>0</v>
      </c>
      <c r="H418" s="29">
        <f>H417+H416+H415+H414+H413+H408+H407+H406+H405+H404+H403+H402+H401+H400+H399+H398+H397+H396+H390+H389+H388+H387+H386+H385+H384+H383</f>
        <v>818</v>
      </c>
      <c r="I418" s="29">
        <f>I417+I416+I415+I414+I413+I408+I407+I406+I405+I404+I403+I402+I401+I400+I399+I398+I397+I396+I390+I389+I388+I387+I386+I385+I384+I383</f>
        <v>82</v>
      </c>
      <c r="J418" s="29">
        <f>J417+J416+J415+J414+J413+J408+J407+J406+J405+J404+J403+J402+J401+J400+J399+J398+J397+J396+J390+J389+J388+J387+J386+J385+J384+J383</f>
        <v>900</v>
      </c>
    </row>
    <row r="419" spans="1:10" x14ac:dyDescent="0.25">
      <c r="A419" s="121" t="s">
        <v>342</v>
      </c>
      <c r="B419" s="121"/>
      <c r="C419" s="121"/>
      <c r="D419" s="121"/>
      <c r="E419" s="121"/>
      <c r="F419" s="121"/>
      <c r="G419" s="121"/>
      <c r="H419" s="121"/>
      <c r="I419" s="121"/>
      <c r="J419" s="121"/>
    </row>
    <row r="420" spans="1:10" ht="30" x14ac:dyDescent="0.25">
      <c r="A420" s="26">
        <v>1</v>
      </c>
      <c r="B420" s="20" t="s">
        <v>255</v>
      </c>
      <c r="C420" s="11">
        <v>410</v>
      </c>
      <c r="D420" s="93" t="s">
        <v>11</v>
      </c>
      <c r="E420" s="47">
        <v>42339</v>
      </c>
      <c r="F420" s="11">
        <f>H420/J420*100</f>
        <v>92.439024390243901</v>
      </c>
      <c r="G420" s="11">
        <v>0</v>
      </c>
      <c r="H420" s="11">
        <v>379</v>
      </c>
      <c r="I420" s="11">
        <f>J420-H420</f>
        <v>31</v>
      </c>
      <c r="J420" s="11">
        <v>410</v>
      </c>
    </row>
    <row r="421" spans="1:10" ht="32.1" customHeight="1" x14ac:dyDescent="0.25">
      <c r="A421" s="26">
        <v>2</v>
      </c>
      <c r="B421" s="20" t="s">
        <v>256</v>
      </c>
      <c r="C421" s="11">
        <v>200</v>
      </c>
      <c r="D421" s="21" t="s">
        <v>11</v>
      </c>
      <c r="E421" s="21" t="s">
        <v>13</v>
      </c>
      <c r="F421" s="11">
        <f t="shared" ref="F421:F425" si="83">H421/J421*100</f>
        <v>75</v>
      </c>
      <c r="G421" s="11">
        <v>0</v>
      </c>
      <c r="H421" s="11">
        <v>150</v>
      </c>
      <c r="I421" s="11">
        <f t="shared" ref="I421:I425" si="84">J421-H421</f>
        <v>50</v>
      </c>
      <c r="J421" s="11">
        <v>200</v>
      </c>
    </row>
    <row r="422" spans="1:10" ht="30" x14ac:dyDescent="0.25">
      <c r="A422" s="26">
        <v>3</v>
      </c>
      <c r="B422" s="20" t="s">
        <v>257</v>
      </c>
      <c r="C422" s="11">
        <v>300</v>
      </c>
      <c r="D422" s="21" t="s">
        <v>11</v>
      </c>
      <c r="E422" s="21" t="s">
        <v>13</v>
      </c>
      <c r="F422" s="11">
        <f t="shared" si="83"/>
        <v>56.666666666666664</v>
      </c>
      <c r="G422" s="11">
        <v>0</v>
      </c>
      <c r="H422" s="11">
        <v>170</v>
      </c>
      <c r="I422" s="11">
        <f t="shared" si="84"/>
        <v>130</v>
      </c>
      <c r="J422" s="11">
        <v>300</v>
      </c>
    </row>
    <row r="423" spans="1:10" ht="30" x14ac:dyDescent="0.25">
      <c r="A423" s="26">
        <v>4</v>
      </c>
      <c r="B423" s="20" t="s">
        <v>258</v>
      </c>
      <c r="C423" s="11">
        <v>400</v>
      </c>
      <c r="D423" s="21" t="s">
        <v>11</v>
      </c>
      <c r="E423" s="21" t="s">
        <v>16</v>
      </c>
      <c r="F423" s="11">
        <f t="shared" si="83"/>
        <v>62.5</v>
      </c>
      <c r="G423" s="11">
        <v>0</v>
      </c>
      <c r="H423" s="11">
        <v>250</v>
      </c>
      <c r="I423" s="11">
        <f t="shared" si="84"/>
        <v>150</v>
      </c>
      <c r="J423" s="11">
        <v>400</v>
      </c>
    </row>
    <row r="424" spans="1:10" ht="30" x14ac:dyDescent="0.25">
      <c r="A424" s="26">
        <v>5</v>
      </c>
      <c r="B424" s="20" t="s">
        <v>259</v>
      </c>
      <c r="C424" s="11">
        <v>120</v>
      </c>
      <c r="D424" s="21" t="s">
        <v>16</v>
      </c>
      <c r="E424" s="21" t="s">
        <v>80</v>
      </c>
      <c r="F424" s="11">
        <f t="shared" si="83"/>
        <v>75</v>
      </c>
      <c r="G424" s="11">
        <v>0</v>
      </c>
      <c r="H424" s="11">
        <v>90</v>
      </c>
      <c r="I424" s="11">
        <f t="shared" si="84"/>
        <v>30</v>
      </c>
      <c r="J424" s="11">
        <v>120</v>
      </c>
    </row>
    <row r="425" spans="1:10" ht="30" x14ac:dyDescent="0.25">
      <c r="A425" s="26">
        <v>6</v>
      </c>
      <c r="B425" s="20" t="s">
        <v>355</v>
      </c>
      <c r="C425" s="11">
        <v>27</v>
      </c>
      <c r="D425" s="21" t="s">
        <v>11</v>
      </c>
      <c r="E425" s="21" t="s">
        <v>13</v>
      </c>
      <c r="F425" s="11">
        <f t="shared" si="83"/>
        <v>95.555555555555557</v>
      </c>
      <c r="G425" s="11">
        <v>0</v>
      </c>
      <c r="H425" s="11">
        <v>25.8</v>
      </c>
      <c r="I425" s="11">
        <f t="shared" si="84"/>
        <v>1.1999999999999993</v>
      </c>
      <c r="J425" s="11">
        <v>27</v>
      </c>
    </row>
    <row r="426" spans="1:10" x14ac:dyDescent="0.25">
      <c r="A426" s="120"/>
      <c r="B426" s="120"/>
      <c r="C426" s="120"/>
      <c r="D426" s="120"/>
      <c r="E426" s="120"/>
      <c r="F426" s="120"/>
      <c r="G426" s="120"/>
      <c r="H426" s="120"/>
      <c r="I426" s="120"/>
      <c r="J426" s="120"/>
    </row>
    <row r="427" spans="1:10" ht="15.75" x14ac:dyDescent="0.25">
      <c r="A427" s="118" t="s">
        <v>264</v>
      </c>
      <c r="B427" s="118"/>
      <c r="C427" s="118"/>
      <c r="D427" s="118"/>
      <c r="E427" s="118"/>
      <c r="F427" s="118"/>
      <c r="G427" s="118"/>
      <c r="H427" s="118"/>
      <c r="I427" s="118"/>
      <c r="J427" s="118"/>
    </row>
    <row r="428" spans="1:10" ht="15.75" x14ac:dyDescent="0.25">
      <c r="A428" s="119" t="s">
        <v>267</v>
      </c>
      <c r="B428" s="119"/>
      <c r="C428" s="119"/>
      <c r="D428" s="119"/>
      <c r="E428" s="119"/>
      <c r="F428" s="119"/>
      <c r="G428" s="119"/>
      <c r="H428" s="119"/>
      <c r="I428" s="119"/>
      <c r="J428" s="119"/>
    </row>
    <row r="429" spans="1:10" x14ac:dyDescent="0.25">
      <c r="J429" s="3" t="s">
        <v>266</v>
      </c>
    </row>
    <row r="430" spans="1:10" ht="75.75" customHeight="1" x14ac:dyDescent="0.25">
      <c r="A430" s="4" t="s">
        <v>0</v>
      </c>
      <c r="B430" s="4" t="s">
        <v>1</v>
      </c>
      <c r="C430" s="5" t="s">
        <v>2</v>
      </c>
      <c r="D430" s="5" t="s">
        <v>3</v>
      </c>
      <c r="E430" s="5" t="s">
        <v>4</v>
      </c>
      <c r="F430" s="5" t="s">
        <v>5</v>
      </c>
      <c r="G430" s="5" t="s">
        <v>6</v>
      </c>
      <c r="H430" s="5" t="s">
        <v>7</v>
      </c>
      <c r="I430" s="5" t="s">
        <v>317</v>
      </c>
      <c r="J430" s="5" t="s">
        <v>8</v>
      </c>
    </row>
    <row r="431" spans="1:10" ht="30" x14ac:dyDescent="0.25">
      <c r="A431" s="22">
        <v>7</v>
      </c>
      <c r="B431" s="23" t="s">
        <v>356</v>
      </c>
      <c r="C431" s="24">
        <v>27</v>
      </c>
      <c r="D431" s="25" t="s">
        <v>11</v>
      </c>
      <c r="E431" s="25" t="s">
        <v>13</v>
      </c>
      <c r="F431" s="24">
        <f>H431/J431*100</f>
        <v>95.555555555555557</v>
      </c>
      <c r="G431" s="24">
        <v>0</v>
      </c>
      <c r="H431" s="11">
        <v>25.8</v>
      </c>
      <c r="I431" s="11">
        <f>J431-H431</f>
        <v>1.1999999999999993</v>
      </c>
      <c r="J431" s="24">
        <v>27</v>
      </c>
    </row>
    <row r="432" spans="1:10" ht="30" x14ac:dyDescent="0.25">
      <c r="A432" s="26">
        <v>8</v>
      </c>
      <c r="B432" s="20" t="s">
        <v>357</v>
      </c>
      <c r="C432" s="11">
        <v>27</v>
      </c>
      <c r="D432" s="21" t="s">
        <v>11</v>
      </c>
      <c r="E432" s="21" t="s">
        <v>13</v>
      </c>
      <c r="F432" s="24">
        <f t="shared" ref="F432:F440" si="85">H432/J432*100</f>
        <v>95.555555555555557</v>
      </c>
      <c r="G432" s="11">
        <v>0</v>
      </c>
      <c r="H432" s="11">
        <v>25.8</v>
      </c>
      <c r="I432" s="11">
        <f t="shared" ref="I432:I440" si="86">J432-H432</f>
        <v>1.1999999999999993</v>
      </c>
      <c r="J432" s="11">
        <v>27</v>
      </c>
    </row>
    <row r="433" spans="1:10" ht="30" x14ac:dyDescent="0.25">
      <c r="A433" s="26">
        <v>9</v>
      </c>
      <c r="B433" s="20" t="s">
        <v>358</v>
      </c>
      <c r="C433" s="11">
        <v>27</v>
      </c>
      <c r="D433" s="21" t="s">
        <v>11</v>
      </c>
      <c r="E433" s="21" t="s">
        <v>13</v>
      </c>
      <c r="F433" s="24">
        <f t="shared" si="85"/>
        <v>95.555555555555557</v>
      </c>
      <c r="G433" s="11">
        <v>0</v>
      </c>
      <c r="H433" s="11">
        <v>25.8</v>
      </c>
      <c r="I433" s="11">
        <f t="shared" si="86"/>
        <v>1.1999999999999993</v>
      </c>
      <c r="J433" s="11">
        <v>27</v>
      </c>
    </row>
    <row r="434" spans="1:10" ht="30" x14ac:dyDescent="0.25">
      <c r="A434" s="26">
        <v>10</v>
      </c>
      <c r="B434" s="20" t="s">
        <v>359</v>
      </c>
      <c r="C434" s="11">
        <v>27</v>
      </c>
      <c r="D434" s="21" t="s">
        <v>11</v>
      </c>
      <c r="E434" s="21" t="s">
        <v>13</v>
      </c>
      <c r="F434" s="24">
        <f t="shared" si="85"/>
        <v>95.555555555555557</v>
      </c>
      <c r="G434" s="11">
        <v>0</v>
      </c>
      <c r="H434" s="11">
        <v>25.8</v>
      </c>
      <c r="I434" s="11">
        <f t="shared" si="86"/>
        <v>1.1999999999999993</v>
      </c>
      <c r="J434" s="11">
        <v>27</v>
      </c>
    </row>
    <row r="435" spans="1:10" ht="30" x14ac:dyDescent="0.25">
      <c r="A435" s="26">
        <v>11</v>
      </c>
      <c r="B435" s="20" t="s">
        <v>360</v>
      </c>
      <c r="C435" s="11">
        <v>27</v>
      </c>
      <c r="D435" s="21" t="s">
        <v>11</v>
      </c>
      <c r="E435" s="21" t="s">
        <v>13</v>
      </c>
      <c r="F435" s="24">
        <f t="shared" si="85"/>
        <v>95.555555555555557</v>
      </c>
      <c r="G435" s="11">
        <v>0</v>
      </c>
      <c r="H435" s="11">
        <v>25.8</v>
      </c>
      <c r="I435" s="11">
        <f t="shared" si="86"/>
        <v>1.1999999999999993</v>
      </c>
      <c r="J435" s="11">
        <v>27</v>
      </c>
    </row>
    <row r="436" spans="1:10" ht="30" x14ac:dyDescent="0.25">
      <c r="A436" s="22">
        <v>12</v>
      </c>
      <c r="B436" s="23" t="s">
        <v>361</v>
      </c>
      <c r="C436" s="24">
        <v>27</v>
      </c>
      <c r="D436" s="94" t="s">
        <v>11</v>
      </c>
      <c r="E436" s="94" t="s">
        <v>13</v>
      </c>
      <c r="F436" s="24">
        <f t="shared" si="85"/>
        <v>95.555555555555557</v>
      </c>
      <c r="G436" s="24">
        <v>0</v>
      </c>
      <c r="H436" s="24">
        <v>25.8</v>
      </c>
      <c r="I436" s="11">
        <f t="shared" si="86"/>
        <v>1.1999999999999993</v>
      </c>
      <c r="J436" s="24">
        <v>27</v>
      </c>
    </row>
    <row r="437" spans="1:10" ht="30" x14ac:dyDescent="0.25">
      <c r="A437" s="26">
        <v>13</v>
      </c>
      <c r="B437" s="20" t="s">
        <v>362</v>
      </c>
      <c r="C437" s="11">
        <v>27</v>
      </c>
      <c r="D437" s="93" t="s">
        <v>11</v>
      </c>
      <c r="E437" s="93" t="s">
        <v>13</v>
      </c>
      <c r="F437" s="24">
        <f t="shared" si="85"/>
        <v>95.555555555555557</v>
      </c>
      <c r="G437" s="11">
        <v>0</v>
      </c>
      <c r="H437" s="11">
        <v>25.8</v>
      </c>
      <c r="I437" s="11">
        <f t="shared" si="86"/>
        <v>1.1999999999999993</v>
      </c>
      <c r="J437" s="11">
        <v>27</v>
      </c>
    </row>
    <row r="438" spans="1:10" ht="45" x14ac:dyDescent="0.25">
      <c r="A438" s="26">
        <v>14</v>
      </c>
      <c r="B438" s="20" t="s">
        <v>363</v>
      </c>
      <c r="C438" s="11">
        <v>200</v>
      </c>
      <c r="D438" s="21" t="s">
        <v>14</v>
      </c>
      <c r="E438" s="21" t="s">
        <v>275</v>
      </c>
      <c r="F438" s="24">
        <f t="shared" si="85"/>
        <v>0</v>
      </c>
      <c r="G438" s="11">
        <v>0</v>
      </c>
      <c r="H438" s="11">
        <v>0</v>
      </c>
      <c r="I438" s="11">
        <f t="shared" si="86"/>
        <v>200</v>
      </c>
      <c r="J438" s="11">
        <v>200</v>
      </c>
    </row>
    <row r="439" spans="1:10" ht="45" x14ac:dyDescent="0.25">
      <c r="A439" s="26">
        <v>15</v>
      </c>
      <c r="B439" s="20" t="s">
        <v>280</v>
      </c>
      <c r="C439" s="11">
        <v>200</v>
      </c>
      <c r="D439" s="21" t="s">
        <v>14</v>
      </c>
      <c r="E439" s="21" t="s">
        <v>275</v>
      </c>
      <c r="F439" s="24">
        <f t="shared" si="85"/>
        <v>0</v>
      </c>
      <c r="G439" s="11">
        <v>0</v>
      </c>
      <c r="H439" s="11">
        <v>0</v>
      </c>
      <c r="I439" s="11">
        <f t="shared" si="86"/>
        <v>200</v>
      </c>
      <c r="J439" s="11">
        <v>200</v>
      </c>
    </row>
    <row r="440" spans="1:10" ht="45" x14ac:dyDescent="0.25">
      <c r="A440" s="26">
        <v>16</v>
      </c>
      <c r="B440" s="20" t="s">
        <v>281</v>
      </c>
      <c r="C440" s="11">
        <v>200</v>
      </c>
      <c r="D440" s="21" t="s">
        <v>14</v>
      </c>
      <c r="E440" s="21" t="s">
        <v>275</v>
      </c>
      <c r="F440" s="24">
        <f t="shared" si="85"/>
        <v>0</v>
      </c>
      <c r="G440" s="11">
        <v>0</v>
      </c>
      <c r="H440" s="11">
        <v>0</v>
      </c>
      <c r="I440" s="11">
        <f t="shared" si="86"/>
        <v>200</v>
      </c>
      <c r="J440" s="11">
        <v>200</v>
      </c>
    </row>
    <row r="441" spans="1:10" x14ac:dyDescent="0.25">
      <c r="A441" s="106"/>
      <c r="B441" s="66"/>
      <c r="C441" s="67"/>
      <c r="D441" s="68"/>
      <c r="E441" s="68"/>
      <c r="F441" s="67"/>
      <c r="G441" s="67"/>
      <c r="H441" s="67"/>
      <c r="I441" s="67"/>
      <c r="J441" s="67"/>
    </row>
    <row r="442" spans="1:10" x14ac:dyDescent="0.25">
      <c r="A442" s="102"/>
      <c r="B442" s="103"/>
      <c r="C442" s="104"/>
      <c r="D442" s="105"/>
      <c r="E442" s="105"/>
      <c r="F442" s="104"/>
      <c r="G442" s="104"/>
      <c r="H442" s="104"/>
      <c r="I442" s="104"/>
      <c r="J442" s="104"/>
    </row>
    <row r="443" spans="1:10" ht="15.75" x14ac:dyDescent="0.25">
      <c r="A443" s="126" t="s">
        <v>264</v>
      </c>
      <c r="B443" s="126"/>
      <c r="C443" s="126"/>
      <c r="D443" s="126"/>
      <c r="E443" s="126"/>
      <c r="F443" s="126"/>
      <c r="G443" s="126"/>
      <c r="H443" s="126"/>
      <c r="I443" s="126"/>
      <c r="J443" s="126"/>
    </row>
    <row r="444" spans="1:10" ht="15.75" x14ac:dyDescent="0.25">
      <c r="A444" s="119" t="s">
        <v>267</v>
      </c>
      <c r="B444" s="119"/>
      <c r="C444" s="119"/>
      <c r="D444" s="119"/>
      <c r="E444" s="119"/>
      <c r="F444" s="119"/>
      <c r="G444" s="119"/>
      <c r="H444" s="119"/>
      <c r="I444" s="119"/>
      <c r="J444" s="119"/>
    </row>
    <row r="445" spans="1:10" x14ac:dyDescent="0.25">
      <c r="J445" s="3" t="s">
        <v>266</v>
      </c>
    </row>
    <row r="446" spans="1:10" ht="75.75" customHeight="1" x14ac:dyDescent="0.25">
      <c r="A446" s="4" t="s">
        <v>0</v>
      </c>
      <c r="B446" s="4" t="s">
        <v>1</v>
      </c>
      <c r="C446" s="5" t="s">
        <v>2</v>
      </c>
      <c r="D446" s="5" t="s">
        <v>3</v>
      </c>
      <c r="E446" s="5" t="s">
        <v>4</v>
      </c>
      <c r="F446" s="5" t="s">
        <v>5</v>
      </c>
      <c r="G446" s="5" t="s">
        <v>6</v>
      </c>
      <c r="H446" s="5" t="s">
        <v>7</v>
      </c>
      <c r="I446" s="5" t="s">
        <v>317</v>
      </c>
      <c r="J446" s="5" t="s">
        <v>8</v>
      </c>
    </row>
    <row r="447" spans="1:10" ht="45" x14ac:dyDescent="0.25">
      <c r="A447" s="26">
        <v>17</v>
      </c>
      <c r="B447" s="20" t="s">
        <v>282</v>
      </c>
      <c r="C447" s="11">
        <v>500</v>
      </c>
      <c r="D447" s="21" t="s">
        <v>14</v>
      </c>
      <c r="E447" s="21" t="s">
        <v>275</v>
      </c>
      <c r="F447" s="11">
        <f>H447/J447*100</f>
        <v>0</v>
      </c>
      <c r="G447" s="11">
        <v>0</v>
      </c>
      <c r="H447" s="11">
        <v>0</v>
      </c>
      <c r="I447" s="11">
        <f>J447-H447</f>
        <v>500</v>
      </c>
      <c r="J447" s="11">
        <v>500</v>
      </c>
    </row>
    <row r="448" spans="1:10" ht="45" x14ac:dyDescent="0.25">
      <c r="A448" s="26">
        <v>18</v>
      </c>
      <c r="B448" s="20" t="s">
        <v>283</v>
      </c>
      <c r="C448" s="11">
        <v>1200</v>
      </c>
      <c r="D448" s="21" t="s">
        <v>14</v>
      </c>
      <c r="E448" s="21" t="s">
        <v>275</v>
      </c>
      <c r="F448" s="11">
        <f>H448/J448*100</f>
        <v>0</v>
      </c>
      <c r="G448" s="11">
        <v>0</v>
      </c>
      <c r="H448" s="11">
        <v>0</v>
      </c>
      <c r="I448" s="11">
        <f>J448-H448</f>
        <v>1200</v>
      </c>
      <c r="J448" s="11">
        <v>1200</v>
      </c>
    </row>
    <row r="449" spans="1:10" x14ac:dyDescent="0.25">
      <c r="A449" s="27"/>
      <c r="B449" s="28"/>
      <c r="C449" s="29">
        <f>C448+C447+C440+C439+C438+C437+C436+C435+C434+C433+C432+C431+C425+C424+C423+C422+C421+C420</f>
        <v>3946</v>
      </c>
      <c r="D449" s="29"/>
      <c r="E449" s="29"/>
      <c r="F449" s="29"/>
      <c r="G449" s="29">
        <f t="shared" ref="G449:J449" si="87">G448+G447+G440+G439+G438+G437+G436+G435+G434+G433+G432+G431+G425+G424+G423+G422+G421+G420</f>
        <v>0</v>
      </c>
      <c r="H449" s="29">
        <f t="shared" si="87"/>
        <v>1245.4000000000001</v>
      </c>
      <c r="I449" s="29">
        <f>I448+I447+I440+I439+I438+I437+I436+I435+I434+I433+I432+I431+I425+I424+I423+I422+I421+I420</f>
        <v>2700.5999999999985</v>
      </c>
      <c r="J449" s="29">
        <f t="shared" si="87"/>
        <v>3946</v>
      </c>
    </row>
    <row r="450" spans="1:10" ht="23.45" customHeight="1" x14ac:dyDescent="0.25">
      <c r="A450" s="121" t="s">
        <v>343</v>
      </c>
      <c r="B450" s="121"/>
      <c r="C450" s="121"/>
      <c r="D450" s="121"/>
      <c r="E450" s="121"/>
      <c r="F450" s="121"/>
      <c r="G450" s="121"/>
      <c r="H450" s="121"/>
      <c r="I450" s="121"/>
      <c r="J450" s="121"/>
    </row>
    <row r="451" spans="1:10" ht="45" customHeight="1" x14ac:dyDescent="0.25">
      <c r="A451" s="26">
        <v>1</v>
      </c>
      <c r="B451" s="20" t="s">
        <v>260</v>
      </c>
      <c r="C451" s="11">
        <v>50</v>
      </c>
      <c r="D451" s="21" t="s">
        <v>16</v>
      </c>
      <c r="E451" s="21" t="s">
        <v>80</v>
      </c>
      <c r="F451" s="11">
        <f>H451/J451*100</f>
        <v>50</v>
      </c>
      <c r="G451" s="11">
        <v>0</v>
      </c>
      <c r="H451" s="11">
        <v>25</v>
      </c>
      <c r="I451" s="11">
        <f>J451-H451</f>
        <v>25</v>
      </c>
      <c r="J451" s="11">
        <v>50</v>
      </c>
    </row>
    <row r="452" spans="1:10" ht="45" x14ac:dyDescent="0.25">
      <c r="A452" s="26">
        <v>2</v>
      </c>
      <c r="B452" s="20" t="s">
        <v>261</v>
      </c>
      <c r="C452" s="11">
        <v>60</v>
      </c>
      <c r="D452" s="21" t="s">
        <v>13</v>
      </c>
      <c r="E452" s="21" t="s">
        <v>16</v>
      </c>
      <c r="F452" s="11">
        <f t="shared" ref="F452:F454" si="88">H452/J452*100</f>
        <v>59.083333333333343</v>
      </c>
      <c r="G452" s="11">
        <v>0</v>
      </c>
      <c r="H452" s="11">
        <v>35.450000000000003</v>
      </c>
      <c r="I452" s="11">
        <f t="shared" ref="I452:I454" si="89">J452-H452</f>
        <v>24.549999999999997</v>
      </c>
      <c r="J452" s="11">
        <v>60</v>
      </c>
    </row>
    <row r="453" spans="1:10" ht="45" x14ac:dyDescent="0.25">
      <c r="A453" s="26">
        <v>3</v>
      </c>
      <c r="B453" s="20" t="s">
        <v>327</v>
      </c>
      <c r="C453" s="11">
        <v>250</v>
      </c>
      <c r="D453" s="21" t="s">
        <v>16</v>
      </c>
      <c r="E453" s="21" t="s">
        <v>80</v>
      </c>
      <c r="F453" s="11">
        <f t="shared" si="88"/>
        <v>60</v>
      </c>
      <c r="G453" s="11">
        <v>0</v>
      </c>
      <c r="H453" s="11">
        <v>150</v>
      </c>
      <c r="I453" s="11">
        <f t="shared" si="89"/>
        <v>100</v>
      </c>
      <c r="J453" s="11">
        <v>250</v>
      </c>
    </row>
    <row r="454" spans="1:10" ht="49.5" customHeight="1" x14ac:dyDescent="0.25">
      <c r="A454" s="26">
        <v>4</v>
      </c>
      <c r="B454" s="20" t="s">
        <v>262</v>
      </c>
      <c r="C454" s="11">
        <v>200</v>
      </c>
      <c r="D454" s="21" t="s">
        <v>16</v>
      </c>
      <c r="E454" s="21" t="s">
        <v>80</v>
      </c>
      <c r="F454" s="11">
        <f t="shared" si="88"/>
        <v>87.5</v>
      </c>
      <c r="G454" s="11">
        <v>0</v>
      </c>
      <c r="H454" s="11">
        <v>175</v>
      </c>
      <c r="I454" s="11">
        <f t="shared" si="89"/>
        <v>25</v>
      </c>
      <c r="J454" s="11">
        <v>200</v>
      </c>
    </row>
    <row r="455" spans="1:10" x14ac:dyDescent="0.25">
      <c r="A455" s="27"/>
      <c r="B455" s="28"/>
      <c r="C455" s="29">
        <f>C454+C453+C452+C451</f>
        <v>560</v>
      </c>
      <c r="D455" s="29"/>
      <c r="E455" s="29"/>
      <c r="F455" s="29"/>
      <c r="G455" s="29">
        <f>G454+G453+G452+G451</f>
        <v>0</v>
      </c>
      <c r="H455" s="29">
        <f>H454+H453+H452+H451</f>
        <v>385.45</v>
      </c>
      <c r="I455" s="29">
        <f>I454+I453+I452+I451</f>
        <v>174.55</v>
      </c>
      <c r="J455" s="29">
        <f>J454+J453+J452+J451</f>
        <v>560</v>
      </c>
    </row>
    <row r="456" spans="1:10" x14ac:dyDescent="0.25">
      <c r="A456" s="113"/>
      <c r="B456" s="114"/>
      <c r="C456" s="115"/>
      <c r="D456" s="115"/>
      <c r="E456" s="115"/>
      <c r="F456" s="115"/>
      <c r="G456" s="115"/>
      <c r="H456" s="115"/>
      <c r="I456" s="115"/>
      <c r="J456" s="115"/>
    </row>
    <row r="457" spans="1:10" ht="3.75" customHeight="1" x14ac:dyDescent="0.25">
      <c r="A457" s="113"/>
      <c r="B457" s="114"/>
      <c r="C457" s="115"/>
      <c r="D457" s="115"/>
      <c r="E457" s="115"/>
      <c r="F457" s="115"/>
      <c r="G457" s="115"/>
      <c r="H457" s="115"/>
      <c r="I457" s="115"/>
      <c r="J457" s="115"/>
    </row>
    <row r="458" spans="1:10" x14ac:dyDescent="0.25">
      <c r="A458" s="113"/>
      <c r="B458" s="114"/>
      <c r="C458" s="115"/>
      <c r="D458" s="115"/>
      <c r="E458" s="115"/>
      <c r="F458" s="115"/>
      <c r="G458" s="115"/>
      <c r="H458" s="115"/>
      <c r="I458" s="115"/>
      <c r="J458" s="115"/>
    </row>
    <row r="460" spans="1:10" ht="15.75" x14ac:dyDescent="0.25">
      <c r="A460" s="118" t="s">
        <v>264</v>
      </c>
      <c r="B460" s="118"/>
      <c r="C460" s="118"/>
      <c r="D460" s="118"/>
      <c r="E460" s="118"/>
      <c r="F460" s="118"/>
      <c r="G460" s="118"/>
      <c r="H460" s="118"/>
      <c r="I460" s="118"/>
      <c r="J460" s="118"/>
    </row>
    <row r="461" spans="1:10" ht="15.75" x14ac:dyDescent="0.25">
      <c r="A461" s="119" t="s">
        <v>267</v>
      </c>
      <c r="B461" s="119"/>
      <c r="C461" s="119"/>
      <c r="D461" s="119"/>
      <c r="E461" s="119"/>
      <c r="F461" s="119"/>
      <c r="G461" s="119"/>
      <c r="H461" s="119"/>
      <c r="I461" s="119"/>
      <c r="J461" s="119"/>
    </row>
    <row r="462" spans="1:10" x14ac:dyDescent="0.25">
      <c r="J462" s="3" t="s">
        <v>266</v>
      </c>
    </row>
    <row r="463" spans="1:10" ht="75.75" customHeight="1" x14ac:dyDescent="0.25">
      <c r="A463" s="4" t="s">
        <v>0</v>
      </c>
      <c r="B463" s="4" t="s">
        <v>1</v>
      </c>
      <c r="C463" s="5" t="s">
        <v>2</v>
      </c>
      <c r="D463" s="5" t="s">
        <v>3</v>
      </c>
      <c r="E463" s="5" t="s">
        <v>4</v>
      </c>
      <c r="F463" s="5" t="s">
        <v>5</v>
      </c>
      <c r="G463" s="5" t="s">
        <v>6</v>
      </c>
      <c r="H463" s="5" t="s">
        <v>7</v>
      </c>
      <c r="I463" s="5" t="s">
        <v>317</v>
      </c>
      <c r="J463" s="5" t="s">
        <v>8</v>
      </c>
    </row>
    <row r="464" spans="1:10" x14ac:dyDescent="0.25">
      <c r="A464" s="27">
        <v>34</v>
      </c>
      <c r="B464" s="28" t="s">
        <v>277</v>
      </c>
      <c r="C464" s="29"/>
      <c r="D464" s="30"/>
      <c r="E464" s="30"/>
      <c r="F464" s="30"/>
      <c r="G464" s="29"/>
      <c r="H464" s="29"/>
      <c r="I464" s="29"/>
      <c r="J464" s="29"/>
    </row>
    <row r="465" spans="1:10" x14ac:dyDescent="0.25">
      <c r="A465" s="26">
        <v>1</v>
      </c>
      <c r="B465" s="20" t="s">
        <v>278</v>
      </c>
      <c r="C465" s="11">
        <v>983.12</v>
      </c>
      <c r="D465" s="21" t="s">
        <v>11</v>
      </c>
      <c r="E465" s="21" t="s">
        <v>16</v>
      </c>
      <c r="F465" s="11">
        <v>0</v>
      </c>
      <c r="G465" s="11">
        <v>0</v>
      </c>
      <c r="H465" s="11">
        <v>0</v>
      </c>
      <c r="I465" s="11">
        <v>0</v>
      </c>
      <c r="J465" s="11">
        <v>983.12</v>
      </c>
    </row>
    <row r="466" spans="1:10" ht="30" x14ac:dyDescent="0.25">
      <c r="A466" s="26">
        <v>2</v>
      </c>
      <c r="B466" s="20" t="s">
        <v>279</v>
      </c>
      <c r="C466" s="11">
        <v>986.53</v>
      </c>
      <c r="D466" s="21" t="s">
        <v>11</v>
      </c>
      <c r="E466" s="21" t="s">
        <v>16</v>
      </c>
      <c r="F466" s="11">
        <v>0</v>
      </c>
      <c r="G466" s="11">
        <v>0</v>
      </c>
      <c r="H466" s="11">
        <v>0</v>
      </c>
      <c r="I466" s="11">
        <v>0</v>
      </c>
      <c r="J466" s="11">
        <v>986.53</v>
      </c>
    </row>
    <row r="467" spans="1:10" ht="30" x14ac:dyDescent="0.25">
      <c r="A467" s="26">
        <v>3</v>
      </c>
      <c r="B467" s="20" t="s">
        <v>330</v>
      </c>
      <c r="C467" s="11">
        <v>75</v>
      </c>
      <c r="D467" s="21" t="s">
        <v>332</v>
      </c>
      <c r="E467" s="21" t="s">
        <v>333</v>
      </c>
      <c r="F467" s="11">
        <v>46</v>
      </c>
      <c r="G467" s="11">
        <v>34.979999999999997</v>
      </c>
      <c r="H467" s="11">
        <v>34.979999999999997</v>
      </c>
      <c r="I467" s="11">
        <v>0</v>
      </c>
      <c r="J467" s="11">
        <v>75</v>
      </c>
    </row>
    <row r="468" spans="1:10" ht="30" x14ac:dyDescent="0.25">
      <c r="A468" s="26">
        <v>4</v>
      </c>
      <c r="B468" s="20" t="s">
        <v>331</v>
      </c>
      <c r="C468" s="11">
        <v>25</v>
      </c>
      <c r="D468" s="21" t="s">
        <v>332</v>
      </c>
      <c r="E468" s="21" t="s">
        <v>333</v>
      </c>
      <c r="F468" s="11">
        <v>46</v>
      </c>
      <c r="G468" s="11">
        <v>11.66</v>
      </c>
      <c r="H468" s="11">
        <v>11.66</v>
      </c>
      <c r="I468" s="11">
        <v>0</v>
      </c>
      <c r="J468" s="11">
        <v>25</v>
      </c>
    </row>
    <row r="469" spans="1:10" x14ac:dyDescent="0.25">
      <c r="A469" s="27"/>
      <c r="B469" s="28"/>
      <c r="C469" s="29">
        <f>C465+C466+C467+C468</f>
        <v>2069.65</v>
      </c>
      <c r="D469" s="29"/>
      <c r="E469" s="29"/>
      <c r="F469" s="29"/>
      <c r="G469" s="29">
        <f>G465+G466+G467+G468</f>
        <v>46.64</v>
      </c>
      <c r="H469" s="29">
        <f>H465+H466+H467+H468</f>
        <v>46.64</v>
      </c>
      <c r="I469" s="29">
        <f t="shared" ref="I469:J469" si="90">I465+I466+I467+I468</f>
        <v>0</v>
      </c>
      <c r="J469" s="29">
        <f t="shared" si="90"/>
        <v>2069.65</v>
      </c>
    </row>
    <row r="470" spans="1:10" x14ac:dyDescent="0.25">
      <c r="A470" s="42"/>
      <c r="B470" s="52" t="s">
        <v>263</v>
      </c>
      <c r="C470" s="50">
        <f>C469+C455+C449+C418+C381+C370+C367+C361+C358+C355+C348+C344+C339+C336+C328+C325+C322+C316+C313+C280+C276+C232+C217+C142+C138+C107+C92+C82+C49+C36+C31+C25+C10</f>
        <v>192850.34000000005</v>
      </c>
      <c r="D470" s="50"/>
      <c r="E470" s="50"/>
      <c r="F470" s="50"/>
      <c r="G470" s="50">
        <f t="shared" ref="G470:J470" si="91">G469+G455+G449+G418+G381+G370+G367+G361+G358+G355+G348+G344+G339+G336+G328+G325+G322+G316+G313+G280+G276+G232+G217+G142+G138+G107+G92+G82+G49+G36+G31+G25+G10</f>
        <v>165.77</v>
      </c>
      <c r="H470" s="50">
        <f t="shared" si="91"/>
        <v>84217.29</v>
      </c>
      <c r="I470" s="50">
        <f t="shared" si="91"/>
        <v>111479.04999999999</v>
      </c>
      <c r="J470" s="50">
        <f t="shared" si="91"/>
        <v>201117.25000000003</v>
      </c>
    </row>
  </sheetData>
  <mergeCells count="88">
    <mergeCell ref="A1:J1"/>
    <mergeCell ref="A2:J2"/>
    <mergeCell ref="A21:J21"/>
    <mergeCell ref="A233:J233"/>
    <mergeCell ref="A139:J139"/>
    <mergeCell ref="A96:J96"/>
    <mergeCell ref="A113:J113"/>
    <mergeCell ref="A114:J114"/>
    <mergeCell ref="A127:J127"/>
    <mergeCell ref="A176:J176"/>
    <mergeCell ref="A177:J177"/>
    <mergeCell ref="A190:J190"/>
    <mergeCell ref="A20:J20"/>
    <mergeCell ref="A37:J37"/>
    <mergeCell ref="A99:J99"/>
    <mergeCell ref="A108:J108"/>
    <mergeCell ref="A58:J58"/>
    <mergeCell ref="A74:J74"/>
    <mergeCell ref="A75:J75"/>
    <mergeCell ref="A95:J95"/>
    <mergeCell ref="A50:J50"/>
    <mergeCell ref="A83:J83"/>
    <mergeCell ref="A57:J57"/>
    <mergeCell ref="A5:J5"/>
    <mergeCell ref="A11:J11"/>
    <mergeCell ref="A26:J26"/>
    <mergeCell ref="A32:J32"/>
    <mergeCell ref="A40:J40"/>
    <mergeCell ref="A41:J41"/>
    <mergeCell ref="A450:J450"/>
    <mergeCell ref="A353:J353"/>
    <mergeCell ref="A218:J218"/>
    <mergeCell ref="A225:J225"/>
    <mergeCell ref="A224:J224"/>
    <mergeCell ref="A356:J356"/>
    <mergeCell ref="A359:J359"/>
    <mergeCell ref="A277:B277"/>
    <mergeCell ref="A314:J314"/>
    <mergeCell ref="A244:J244"/>
    <mergeCell ref="A443:J443"/>
    <mergeCell ref="A444:J444"/>
    <mergeCell ref="A410:J410"/>
    <mergeCell ref="A285:J285"/>
    <mergeCell ref="A282:J282"/>
    <mergeCell ref="A191:J191"/>
    <mergeCell ref="A207:J207"/>
    <mergeCell ref="A208:J208"/>
    <mergeCell ref="A294:J294"/>
    <mergeCell ref="A368:J368"/>
    <mergeCell ref="A326:J326"/>
    <mergeCell ref="A333:J333"/>
    <mergeCell ref="A337:J337"/>
    <mergeCell ref="A263:J263"/>
    <mergeCell ref="A264:J264"/>
    <mergeCell ref="A281:J281"/>
    <mergeCell ref="A293:J293"/>
    <mergeCell ref="A362:J362"/>
    <mergeCell ref="A371:J371"/>
    <mergeCell ref="A245:J245"/>
    <mergeCell ref="A340:J340"/>
    <mergeCell ref="A345:J345"/>
    <mergeCell ref="A317:J317"/>
    <mergeCell ref="A323:J323"/>
    <mergeCell ref="A350:J350"/>
    <mergeCell ref="A308:J308"/>
    <mergeCell ref="A309:J309"/>
    <mergeCell ref="A329:J329"/>
    <mergeCell ref="A330:J330"/>
    <mergeCell ref="A349:J349"/>
    <mergeCell ref="A128:J128"/>
    <mergeCell ref="A143:J143"/>
    <mergeCell ref="A144:J144"/>
    <mergeCell ref="A158:J158"/>
    <mergeCell ref="A159:J159"/>
    <mergeCell ref="A147:J147"/>
    <mergeCell ref="A427:J427"/>
    <mergeCell ref="A428:J428"/>
    <mergeCell ref="A460:J460"/>
    <mergeCell ref="A461:J461"/>
    <mergeCell ref="A373:J373"/>
    <mergeCell ref="A374:J374"/>
    <mergeCell ref="A392:J392"/>
    <mergeCell ref="A426:J426"/>
    <mergeCell ref="A377:J377"/>
    <mergeCell ref="A382:J382"/>
    <mergeCell ref="A393:J393"/>
    <mergeCell ref="A409:J409"/>
    <mergeCell ref="A419:J419"/>
  </mergeCells>
  <pageMargins left="0.70866141732283472" right="0.51181102362204722" top="0.74803149606299213" bottom="0.6692913385826772" header="0.51181102362204722" footer="0.31496062992125984"/>
  <pageSetup paperSize="9" firstPageNumber="331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0"/>
  <sheetViews>
    <sheetView workbookViewId="0">
      <selection activeCell="N39" sqref="N39"/>
    </sheetView>
  </sheetViews>
  <sheetFormatPr defaultRowHeight="15" x14ac:dyDescent="0.25"/>
  <cols>
    <col min="3" max="3" width="39.5703125" customWidth="1"/>
    <col min="5" max="5" width="12.7109375" customWidth="1"/>
    <col min="6" max="6" width="16.42578125" customWidth="1"/>
  </cols>
  <sheetData>
    <row r="2" spans="2:11" ht="30" x14ac:dyDescent="0.25">
      <c r="B2" s="6">
        <v>4</v>
      </c>
      <c r="C2" s="7" t="s">
        <v>24</v>
      </c>
      <c r="D2" s="8">
        <v>1042</v>
      </c>
      <c r="E2" s="9" t="s">
        <v>25</v>
      </c>
      <c r="F2" s="9">
        <v>42095</v>
      </c>
      <c r="G2" s="9">
        <v>94</v>
      </c>
      <c r="H2" s="8">
        <v>0</v>
      </c>
      <c r="I2" s="8">
        <v>2188.87</v>
      </c>
      <c r="J2" s="8">
        <v>150.13</v>
      </c>
      <c r="K2" s="9">
        <v>2339</v>
      </c>
    </row>
    <row r="3" spans="2:11" ht="30" x14ac:dyDescent="0.25">
      <c r="B3" s="6">
        <v>8</v>
      </c>
      <c r="C3" s="7" t="s">
        <v>35</v>
      </c>
      <c r="D3" s="8">
        <v>490</v>
      </c>
      <c r="E3" s="9" t="s">
        <v>11</v>
      </c>
      <c r="F3" s="9">
        <v>42705</v>
      </c>
      <c r="G3" s="9">
        <v>50</v>
      </c>
      <c r="H3" s="8">
        <v>0</v>
      </c>
      <c r="I3" s="8">
        <v>200</v>
      </c>
      <c r="J3" s="8">
        <v>290</v>
      </c>
      <c r="K3" s="9">
        <v>490</v>
      </c>
    </row>
    <row r="4" spans="2:11" x14ac:dyDescent="0.25">
      <c r="B4" s="6">
        <v>9</v>
      </c>
      <c r="C4" s="7" t="s">
        <v>36</v>
      </c>
      <c r="D4" s="8">
        <v>829</v>
      </c>
      <c r="E4" s="9" t="s">
        <v>12</v>
      </c>
      <c r="F4" s="9">
        <v>42705</v>
      </c>
      <c r="G4" s="9">
        <v>70</v>
      </c>
      <c r="H4" s="8">
        <v>0</v>
      </c>
      <c r="I4" s="8">
        <v>420</v>
      </c>
      <c r="J4" s="8">
        <v>409</v>
      </c>
      <c r="K4" s="9">
        <v>829</v>
      </c>
    </row>
    <row r="5" spans="2:11" ht="30" x14ac:dyDescent="0.25">
      <c r="B5" s="6">
        <v>10</v>
      </c>
      <c r="C5" s="7" t="s">
        <v>37</v>
      </c>
      <c r="D5" s="8">
        <v>450</v>
      </c>
      <c r="E5" s="9" t="s">
        <v>12</v>
      </c>
      <c r="F5" s="9">
        <v>42705</v>
      </c>
      <c r="G5" s="9">
        <v>70</v>
      </c>
      <c r="H5" s="8">
        <v>0</v>
      </c>
      <c r="I5" s="8">
        <v>200</v>
      </c>
      <c r="J5" s="8">
        <v>250</v>
      </c>
      <c r="K5" s="9">
        <v>450</v>
      </c>
    </row>
    <row r="6" spans="2:11" ht="30" x14ac:dyDescent="0.25">
      <c r="B6" s="6">
        <v>3</v>
      </c>
      <c r="C6" s="7" t="s">
        <v>66</v>
      </c>
      <c r="D6" s="8">
        <v>811.5</v>
      </c>
      <c r="E6" s="9" t="s">
        <v>12</v>
      </c>
      <c r="F6" s="9">
        <v>42736</v>
      </c>
      <c r="G6" s="9">
        <v>50</v>
      </c>
      <c r="H6" s="8">
        <v>0</v>
      </c>
      <c r="I6" s="8">
        <v>133</v>
      </c>
      <c r="J6" s="8">
        <v>678.5</v>
      </c>
      <c r="K6" s="9">
        <v>811.5</v>
      </c>
    </row>
    <row r="7" spans="2:11" ht="30" x14ac:dyDescent="0.25">
      <c r="B7" s="6">
        <v>4</v>
      </c>
      <c r="C7" s="7" t="s">
        <v>67</v>
      </c>
      <c r="D7" s="8">
        <v>648.57000000000005</v>
      </c>
      <c r="E7" s="9" t="s">
        <v>16</v>
      </c>
      <c r="F7" s="9">
        <v>42278</v>
      </c>
      <c r="G7" s="9">
        <v>50</v>
      </c>
      <c r="H7" s="8">
        <v>0</v>
      </c>
      <c r="I7" s="8">
        <v>247.5</v>
      </c>
      <c r="J7" s="8">
        <v>401.07</v>
      </c>
      <c r="K7" s="9">
        <v>648.57000000000005</v>
      </c>
    </row>
    <row r="8" spans="2:11" ht="30" x14ac:dyDescent="0.25">
      <c r="B8" s="6">
        <v>5</v>
      </c>
      <c r="C8" s="7" t="s">
        <v>68</v>
      </c>
      <c r="D8" s="8">
        <v>825.61</v>
      </c>
      <c r="E8" s="9" t="s">
        <v>16</v>
      </c>
      <c r="F8" s="9">
        <v>2016</v>
      </c>
      <c r="G8" s="9">
        <v>50</v>
      </c>
      <c r="H8" s="8">
        <v>0</v>
      </c>
      <c r="I8" s="8">
        <v>349.5</v>
      </c>
      <c r="J8" s="8">
        <v>476.12</v>
      </c>
      <c r="K8" s="9">
        <v>825.61</v>
      </c>
    </row>
    <row r="9" spans="2:11" ht="30" x14ac:dyDescent="0.25">
      <c r="B9" s="6">
        <v>6</v>
      </c>
      <c r="C9" s="7" t="s">
        <v>69</v>
      </c>
      <c r="D9" s="8">
        <v>485.72</v>
      </c>
      <c r="E9" s="9" t="s">
        <v>16</v>
      </c>
      <c r="F9" s="9">
        <v>42826</v>
      </c>
      <c r="G9" s="9">
        <v>50</v>
      </c>
      <c r="H9" s="8">
        <v>0</v>
      </c>
      <c r="I9" s="8">
        <v>133.66999999999999</v>
      </c>
      <c r="J9" s="8">
        <v>352.05</v>
      </c>
      <c r="K9" s="9">
        <v>485.72</v>
      </c>
    </row>
    <row r="10" spans="2:11" ht="30" x14ac:dyDescent="0.25">
      <c r="B10" s="6">
        <v>7</v>
      </c>
      <c r="C10" s="7" t="s">
        <v>70</v>
      </c>
      <c r="D10" s="8">
        <v>421.1</v>
      </c>
      <c r="E10" s="9" t="s">
        <v>16</v>
      </c>
      <c r="F10" s="9">
        <v>43101</v>
      </c>
      <c r="G10" s="9">
        <v>50</v>
      </c>
      <c r="H10" s="8">
        <v>0</v>
      </c>
      <c r="I10" s="8">
        <v>115.86</v>
      </c>
      <c r="J10" s="8">
        <v>305.24</v>
      </c>
      <c r="K10" s="9">
        <v>421.1</v>
      </c>
    </row>
    <row r="11" spans="2:11" ht="30" x14ac:dyDescent="0.25">
      <c r="B11" s="6">
        <v>8</v>
      </c>
      <c r="C11" s="7" t="s">
        <v>71</v>
      </c>
      <c r="D11" s="8">
        <v>570.41</v>
      </c>
      <c r="E11" s="9" t="s">
        <v>16</v>
      </c>
      <c r="F11" s="9">
        <v>43101</v>
      </c>
      <c r="G11" s="9">
        <v>40</v>
      </c>
      <c r="H11" s="8">
        <v>0</v>
      </c>
      <c r="I11" s="8">
        <v>157.09</v>
      </c>
      <c r="J11" s="8">
        <v>413.33</v>
      </c>
      <c r="K11" s="9">
        <v>570.41</v>
      </c>
    </row>
    <row r="12" spans="2:11" ht="30" x14ac:dyDescent="0.25">
      <c r="B12" s="6">
        <v>9</v>
      </c>
      <c r="C12" s="7" t="s">
        <v>72</v>
      </c>
      <c r="D12" s="8">
        <v>523.87</v>
      </c>
      <c r="E12" s="9" t="s">
        <v>16</v>
      </c>
      <c r="F12" s="9">
        <v>42583</v>
      </c>
      <c r="G12" s="9">
        <v>20</v>
      </c>
      <c r="H12" s="8">
        <v>0</v>
      </c>
      <c r="I12" s="8">
        <v>144.21</v>
      </c>
      <c r="J12" s="8">
        <v>379.66</v>
      </c>
      <c r="K12" s="9">
        <v>523.87</v>
      </c>
    </row>
    <row r="13" spans="2:11" ht="30" x14ac:dyDescent="0.25">
      <c r="B13" s="6">
        <v>10</v>
      </c>
      <c r="C13" s="7" t="s">
        <v>73</v>
      </c>
      <c r="D13" s="8">
        <v>484.17</v>
      </c>
      <c r="E13" s="9" t="s">
        <v>12</v>
      </c>
      <c r="F13" s="9">
        <v>42461</v>
      </c>
      <c r="G13" s="9">
        <v>70</v>
      </c>
      <c r="H13" s="8">
        <v>0</v>
      </c>
      <c r="I13" s="8">
        <v>314.89999999999998</v>
      </c>
      <c r="J13" s="8">
        <v>169.27</v>
      </c>
      <c r="K13" s="9">
        <v>484.17</v>
      </c>
    </row>
    <row r="14" spans="2:11" ht="30" x14ac:dyDescent="0.25">
      <c r="B14" s="6">
        <v>11</v>
      </c>
      <c r="C14" s="7" t="s">
        <v>74</v>
      </c>
      <c r="D14" s="8">
        <v>485.72</v>
      </c>
      <c r="E14" s="9" t="s">
        <v>12</v>
      </c>
      <c r="F14" s="9">
        <v>42826</v>
      </c>
      <c r="G14" s="9">
        <v>80</v>
      </c>
      <c r="H14" s="8">
        <v>0</v>
      </c>
      <c r="I14" s="8">
        <v>275.64</v>
      </c>
      <c r="J14" s="8">
        <v>210.08</v>
      </c>
      <c r="K14" s="9">
        <v>485.72</v>
      </c>
    </row>
    <row r="15" spans="2:11" ht="30" x14ac:dyDescent="0.25">
      <c r="B15" s="6">
        <v>12</v>
      </c>
      <c r="C15" s="7" t="s">
        <v>75</v>
      </c>
      <c r="D15" s="8">
        <v>596.04999999999995</v>
      </c>
      <c r="E15" s="9" t="s">
        <v>12</v>
      </c>
      <c r="F15" s="9">
        <v>42705</v>
      </c>
      <c r="G15" s="9">
        <v>80</v>
      </c>
      <c r="H15" s="8">
        <v>0</v>
      </c>
      <c r="I15" s="8">
        <v>314.91000000000003</v>
      </c>
      <c r="J15" s="8">
        <v>281.14999999999998</v>
      </c>
      <c r="K15" s="9">
        <v>596.04999999999995</v>
      </c>
    </row>
    <row r="16" spans="2:11" ht="30" x14ac:dyDescent="0.25">
      <c r="B16" s="6">
        <v>13</v>
      </c>
      <c r="C16" s="7" t="s">
        <v>76</v>
      </c>
      <c r="D16" s="8">
        <v>400.2</v>
      </c>
      <c r="E16" s="9" t="s">
        <v>11</v>
      </c>
      <c r="F16" s="9">
        <v>43009</v>
      </c>
      <c r="G16" s="9">
        <v>80</v>
      </c>
      <c r="H16" s="8">
        <v>0</v>
      </c>
      <c r="I16" s="8">
        <v>200</v>
      </c>
      <c r="J16" s="8">
        <v>200.2</v>
      </c>
      <c r="K16" s="9">
        <v>400.2</v>
      </c>
    </row>
    <row r="17" spans="2:11" x14ac:dyDescent="0.25">
      <c r="B17" s="26">
        <v>1</v>
      </c>
      <c r="C17" s="34" t="s">
        <v>138</v>
      </c>
      <c r="D17" s="11">
        <v>1113.01</v>
      </c>
      <c r="E17" s="43">
        <v>42832</v>
      </c>
      <c r="F17" s="21">
        <v>43379</v>
      </c>
      <c r="G17" s="130">
        <v>75</v>
      </c>
      <c r="H17" s="130">
        <v>7.29</v>
      </c>
      <c r="I17" s="130">
        <v>816.47</v>
      </c>
      <c r="J17" s="130">
        <v>541.54</v>
      </c>
      <c r="K17" s="130">
        <v>1358.01</v>
      </c>
    </row>
    <row r="18" spans="2:11" ht="30" x14ac:dyDescent="0.25">
      <c r="B18" s="26">
        <v>2</v>
      </c>
      <c r="C18" s="20" t="s">
        <v>139</v>
      </c>
      <c r="D18" s="11">
        <v>60</v>
      </c>
      <c r="E18" s="43">
        <v>42848</v>
      </c>
      <c r="F18" s="21">
        <v>43212</v>
      </c>
      <c r="G18" s="131"/>
      <c r="H18" s="131"/>
      <c r="I18" s="131"/>
      <c r="J18" s="131"/>
      <c r="K18" s="131"/>
    </row>
    <row r="19" spans="2:11" ht="30" x14ac:dyDescent="0.25">
      <c r="B19" s="26">
        <v>3</v>
      </c>
      <c r="C19" s="20" t="s">
        <v>140</v>
      </c>
      <c r="D19" s="11">
        <v>60</v>
      </c>
      <c r="E19" s="43">
        <v>42848</v>
      </c>
      <c r="F19" s="21">
        <v>43212</v>
      </c>
      <c r="G19" s="131"/>
      <c r="H19" s="131"/>
      <c r="I19" s="131"/>
      <c r="J19" s="131"/>
      <c r="K19" s="131"/>
    </row>
    <row r="20" spans="2:11" ht="30" x14ac:dyDescent="0.25">
      <c r="B20" s="26">
        <v>4</v>
      </c>
      <c r="C20" s="20" t="s">
        <v>141</v>
      </c>
      <c r="D20" s="11">
        <v>10</v>
      </c>
      <c r="E20" s="43">
        <v>42848</v>
      </c>
      <c r="F20" s="21">
        <v>43030</v>
      </c>
      <c r="G20" s="131"/>
      <c r="H20" s="131"/>
      <c r="I20" s="131"/>
      <c r="J20" s="131"/>
      <c r="K20" s="131"/>
    </row>
    <row r="21" spans="2:11" ht="30" x14ac:dyDescent="0.25">
      <c r="B21" s="26">
        <v>5</v>
      </c>
      <c r="C21" s="20" t="s">
        <v>142</v>
      </c>
      <c r="D21" s="11">
        <v>30</v>
      </c>
      <c r="E21" s="43">
        <v>42848</v>
      </c>
      <c r="F21" s="21">
        <v>43030</v>
      </c>
      <c r="G21" s="131"/>
      <c r="H21" s="131"/>
      <c r="I21" s="131"/>
      <c r="J21" s="131"/>
      <c r="K21" s="131"/>
    </row>
    <row r="22" spans="2:11" ht="30" x14ac:dyDescent="0.25">
      <c r="B22" s="26">
        <v>6</v>
      </c>
      <c r="C22" s="20" t="s">
        <v>143</v>
      </c>
      <c r="D22" s="11">
        <v>30</v>
      </c>
      <c r="E22" s="43">
        <v>42848</v>
      </c>
      <c r="F22" s="21">
        <v>43030</v>
      </c>
      <c r="G22" s="131"/>
      <c r="H22" s="131"/>
      <c r="I22" s="131"/>
      <c r="J22" s="131"/>
      <c r="K22" s="131"/>
    </row>
    <row r="23" spans="2:11" ht="30" x14ac:dyDescent="0.25">
      <c r="B23" s="22">
        <v>7</v>
      </c>
      <c r="C23" s="23" t="s">
        <v>144</v>
      </c>
      <c r="D23" s="24">
        <v>55</v>
      </c>
      <c r="E23" s="44">
        <v>42848</v>
      </c>
      <c r="F23" s="25">
        <v>43212</v>
      </c>
      <c r="G23" s="131"/>
      <c r="H23" s="131"/>
      <c r="I23" s="131"/>
      <c r="J23" s="131"/>
      <c r="K23" s="131"/>
    </row>
    <row r="24" spans="2:11" x14ac:dyDescent="0.25">
      <c r="B24" s="26">
        <v>8</v>
      </c>
      <c r="C24" s="20" t="s">
        <v>145</v>
      </c>
      <c r="D24" s="11">
        <v>768.58</v>
      </c>
      <c r="E24" s="43">
        <v>42845</v>
      </c>
      <c r="F24" s="21">
        <v>43392</v>
      </c>
      <c r="G24" s="129">
        <v>80</v>
      </c>
      <c r="H24" s="129">
        <v>8.8800000000000008</v>
      </c>
      <c r="I24" s="129">
        <v>669.21</v>
      </c>
      <c r="J24" s="129">
        <v>730.79</v>
      </c>
      <c r="K24" s="129">
        <v>899.57</v>
      </c>
    </row>
    <row r="25" spans="2:11" ht="30" x14ac:dyDescent="0.25">
      <c r="B25" s="26">
        <v>9</v>
      </c>
      <c r="C25" s="20" t="s">
        <v>146</v>
      </c>
      <c r="D25" s="11">
        <v>22.41</v>
      </c>
      <c r="E25" s="43">
        <v>42848</v>
      </c>
      <c r="F25" s="21">
        <v>43030</v>
      </c>
      <c r="G25" s="129"/>
      <c r="H25" s="129"/>
      <c r="I25" s="129"/>
      <c r="J25" s="129"/>
      <c r="K25" s="129"/>
    </row>
    <row r="26" spans="2:11" ht="30" x14ac:dyDescent="0.25">
      <c r="B26" s="26">
        <v>10</v>
      </c>
      <c r="C26" s="20" t="s">
        <v>147</v>
      </c>
      <c r="D26" s="11">
        <v>19.350000000000001</v>
      </c>
      <c r="E26" s="43">
        <v>42848</v>
      </c>
      <c r="F26" s="21">
        <v>43030</v>
      </c>
      <c r="G26" s="129"/>
      <c r="H26" s="129"/>
      <c r="I26" s="129"/>
      <c r="J26" s="129"/>
      <c r="K26" s="129"/>
    </row>
    <row r="27" spans="2:11" ht="30" x14ac:dyDescent="0.25">
      <c r="B27" s="26">
        <v>11</v>
      </c>
      <c r="C27" s="20" t="s">
        <v>148</v>
      </c>
      <c r="D27" s="11">
        <v>9.52</v>
      </c>
      <c r="E27" s="43">
        <v>42848</v>
      </c>
      <c r="F27" s="21">
        <v>43030</v>
      </c>
      <c r="G27" s="129"/>
      <c r="H27" s="129"/>
      <c r="I27" s="129"/>
      <c r="J27" s="129"/>
      <c r="K27" s="129"/>
    </row>
    <row r="28" spans="2:11" ht="30" x14ac:dyDescent="0.25">
      <c r="B28" s="26">
        <v>12</v>
      </c>
      <c r="C28" s="20" t="s">
        <v>149</v>
      </c>
      <c r="D28" s="11">
        <v>14.78</v>
      </c>
      <c r="E28" s="43">
        <v>42848</v>
      </c>
      <c r="F28" s="21">
        <v>43030</v>
      </c>
      <c r="G28" s="129"/>
      <c r="H28" s="129"/>
      <c r="I28" s="129"/>
      <c r="J28" s="129"/>
      <c r="K28" s="129"/>
    </row>
    <row r="29" spans="2:11" ht="30" x14ac:dyDescent="0.25">
      <c r="B29" s="26">
        <v>13</v>
      </c>
      <c r="C29" s="20" t="s">
        <v>150</v>
      </c>
      <c r="D29" s="11">
        <v>19.600000000000001</v>
      </c>
      <c r="E29" s="43">
        <v>42848</v>
      </c>
      <c r="F29" s="21">
        <v>43030</v>
      </c>
      <c r="G29" s="129"/>
      <c r="H29" s="129"/>
      <c r="I29" s="129"/>
      <c r="J29" s="129"/>
      <c r="K29" s="129"/>
    </row>
    <row r="30" spans="2:11" ht="30" x14ac:dyDescent="0.25">
      <c r="B30" s="26">
        <v>14</v>
      </c>
      <c r="C30" s="20" t="s">
        <v>151</v>
      </c>
      <c r="D30" s="11">
        <v>14.87</v>
      </c>
      <c r="E30" s="43">
        <v>42848</v>
      </c>
      <c r="F30" s="21">
        <v>43030</v>
      </c>
      <c r="G30" s="129"/>
      <c r="H30" s="129"/>
      <c r="I30" s="129"/>
      <c r="J30" s="129"/>
      <c r="K30" s="129"/>
    </row>
    <row r="31" spans="2:11" ht="30" x14ac:dyDescent="0.25">
      <c r="B31" s="26">
        <v>15</v>
      </c>
      <c r="C31" s="20" t="s">
        <v>152</v>
      </c>
      <c r="D31" s="11">
        <v>14.97</v>
      </c>
      <c r="E31" s="43">
        <v>42848</v>
      </c>
      <c r="F31" s="21">
        <v>43030</v>
      </c>
      <c r="G31" s="129"/>
      <c r="H31" s="129"/>
      <c r="I31" s="129"/>
      <c r="J31" s="129"/>
      <c r="K31" s="129"/>
    </row>
    <row r="32" spans="2:11" ht="30" x14ac:dyDescent="0.25">
      <c r="B32" s="26">
        <v>16</v>
      </c>
      <c r="C32" s="20" t="s">
        <v>153</v>
      </c>
      <c r="D32" s="11">
        <v>15.49</v>
      </c>
      <c r="E32" s="43">
        <v>42848</v>
      </c>
      <c r="F32" s="21">
        <v>43030</v>
      </c>
      <c r="G32" s="129"/>
      <c r="H32" s="129"/>
      <c r="I32" s="129"/>
      <c r="J32" s="129"/>
      <c r="K32" s="129"/>
    </row>
    <row r="33" spans="2:11" ht="45" x14ac:dyDescent="0.25">
      <c r="B33" s="26">
        <v>17</v>
      </c>
      <c r="C33" s="20" t="s">
        <v>154</v>
      </c>
      <c r="D33" s="11">
        <v>8.7899999999999991</v>
      </c>
      <c r="E33" s="43">
        <v>43431</v>
      </c>
      <c r="F33" s="21">
        <v>43475</v>
      </c>
      <c r="G33" s="129">
        <v>70</v>
      </c>
      <c r="H33" s="129">
        <v>15.89</v>
      </c>
      <c r="I33" s="129">
        <v>164</v>
      </c>
      <c r="J33" s="129">
        <v>86</v>
      </c>
      <c r="K33" s="129">
        <v>165.43</v>
      </c>
    </row>
    <row r="34" spans="2:11" ht="30" x14ac:dyDescent="0.25">
      <c r="B34" s="26">
        <v>18</v>
      </c>
      <c r="C34" s="20" t="s">
        <v>155</v>
      </c>
      <c r="D34" s="11">
        <v>156.63999999999999</v>
      </c>
      <c r="E34" s="43">
        <v>43181</v>
      </c>
      <c r="F34" s="21">
        <v>43241</v>
      </c>
      <c r="G34" s="129"/>
      <c r="H34" s="129"/>
      <c r="I34" s="129"/>
      <c r="J34" s="129"/>
      <c r="K34" s="129"/>
    </row>
    <row r="35" spans="2:11" ht="45" x14ac:dyDescent="0.25">
      <c r="B35" s="26">
        <v>1</v>
      </c>
      <c r="C35" s="20" t="s">
        <v>228</v>
      </c>
      <c r="D35" s="11">
        <v>150</v>
      </c>
      <c r="E35" s="21">
        <v>42644</v>
      </c>
      <c r="F35" s="21">
        <v>43374</v>
      </c>
      <c r="G35" s="21">
        <v>60</v>
      </c>
      <c r="H35" s="11">
        <v>26.4</v>
      </c>
      <c r="I35" s="11">
        <v>79.19</v>
      </c>
      <c r="J35" s="11">
        <v>52.79</v>
      </c>
      <c r="K35" s="21">
        <v>150</v>
      </c>
    </row>
    <row r="36" spans="2:11" ht="30" x14ac:dyDescent="0.25">
      <c r="B36" s="26">
        <v>1</v>
      </c>
      <c r="C36" s="20" t="s">
        <v>255</v>
      </c>
      <c r="D36" s="11">
        <v>410</v>
      </c>
      <c r="E36" s="21" t="s">
        <v>11</v>
      </c>
      <c r="F36" s="21">
        <v>42339</v>
      </c>
      <c r="G36" s="21">
        <v>90</v>
      </c>
      <c r="H36" s="11">
        <v>144</v>
      </c>
      <c r="I36" s="11">
        <v>379</v>
      </c>
      <c r="J36" s="11">
        <v>31</v>
      </c>
      <c r="K36" s="21">
        <v>410</v>
      </c>
    </row>
    <row r="39" spans="2:11" ht="30" x14ac:dyDescent="0.25">
      <c r="B39" s="26">
        <v>3</v>
      </c>
      <c r="C39" s="7" t="s">
        <v>78</v>
      </c>
      <c r="D39" s="8">
        <v>1440</v>
      </c>
      <c r="E39" s="9">
        <v>42948</v>
      </c>
      <c r="F39" s="9" t="s">
        <v>14</v>
      </c>
      <c r="G39" s="9">
        <v>95</v>
      </c>
      <c r="H39" s="8">
        <v>300</v>
      </c>
      <c r="I39" s="8">
        <v>600</v>
      </c>
      <c r="J39" s="8">
        <v>0</v>
      </c>
      <c r="K39" s="9">
        <v>1440</v>
      </c>
    </row>
    <row r="40" spans="2:11" ht="45" x14ac:dyDescent="0.25">
      <c r="B40" s="26">
        <v>1</v>
      </c>
      <c r="C40" s="20" t="s">
        <v>228</v>
      </c>
      <c r="D40" s="11">
        <v>150</v>
      </c>
      <c r="E40" s="21">
        <v>42644</v>
      </c>
      <c r="F40" s="21">
        <v>43374</v>
      </c>
      <c r="G40" s="21">
        <v>60</v>
      </c>
      <c r="H40" s="11">
        <v>26.4</v>
      </c>
      <c r="I40" s="11">
        <v>79.19</v>
      </c>
      <c r="J40" s="11">
        <v>52.79</v>
      </c>
      <c r="K40" s="21">
        <v>150</v>
      </c>
    </row>
  </sheetData>
  <mergeCells count="20">
    <mergeCell ref="G28:G32"/>
    <mergeCell ref="H28:H32"/>
    <mergeCell ref="I28:I32"/>
    <mergeCell ref="J28:J32"/>
    <mergeCell ref="K28:K32"/>
    <mergeCell ref="G33:G34"/>
    <mergeCell ref="H33:H34"/>
    <mergeCell ref="I33:I34"/>
    <mergeCell ref="J33:J34"/>
    <mergeCell ref="K33:K34"/>
    <mergeCell ref="G17:G23"/>
    <mergeCell ref="H17:H23"/>
    <mergeCell ref="I17:I23"/>
    <mergeCell ref="J17:J23"/>
    <mergeCell ref="K17:K23"/>
    <mergeCell ref="G24:G27"/>
    <mergeCell ref="H24:H27"/>
    <mergeCell ref="I24:I27"/>
    <mergeCell ref="J24:J27"/>
    <mergeCell ref="K24:K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a&amp;e</dc:creator>
  <cp:lastModifiedBy>Four</cp:lastModifiedBy>
  <cp:lastPrinted>2025-01-04T10:41:28Z</cp:lastPrinted>
  <dcterms:created xsi:type="dcterms:W3CDTF">2020-11-05T08:36:46Z</dcterms:created>
  <dcterms:modified xsi:type="dcterms:W3CDTF">2025-01-04T10:48:39Z</dcterms:modified>
</cp:coreProperties>
</file>